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tms04\Downloads\"/>
    </mc:Choice>
  </mc:AlternateContent>
  <xr:revisionPtr revIDLastSave="0" documentId="8_{7F39E73F-E93B-408C-8717-C9DBADA43AFE}" xr6:coauthVersionLast="47" xr6:coauthVersionMax="47" xr10:uidLastSave="{00000000-0000-0000-0000-000000000000}"/>
  <bookViews>
    <workbookView xWindow="-120" yWindow="-120" windowWidth="29040" windowHeight="15840" xr2:uid="{00000000-000D-0000-FFFF-FFFF00000000}"/>
  </bookViews>
  <sheets>
    <sheet name="Cover" sheetId="6" r:id="rId1"/>
    <sheet name="1-Questionaire" sheetId="1" r:id="rId2"/>
    <sheet name="2-Budget to Actual" sheetId="2" r:id="rId3"/>
    <sheet name="3-Cashflow" sheetId="4" r:id="rId4"/>
    <sheet name="4-Review Support" sheetId="3" r:id="rId5"/>
    <sheet name="5-Financial Information" sheetId="5" r:id="rId6"/>
  </sheets>
  <definedNames>
    <definedName name="CashPaidOut">Table6[]</definedName>
    <definedName name="FiscalYearStart">Cover!$D$20</definedName>
    <definedName name="FiscalYearStartDate" localSheetId="4">'4-Review Support'!$B$4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1" i="6" l="1"/>
  <c r="R17" i="4" l="1"/>
  <c r="E9" i="2"/>
  <c r="C33" i="2" l="1"/>
  <c r="D33" i="2"/>
  <c r="E21" i="2"/>
  <c r="E22" i="2"/>
  <c r="E23" i="2"/>
  <c r="E24" i="2"/>
  <c r="E25" i="2"/>
  <c r="E26" i="2"/>
  <c r="E27" i="2"/>
  <c r="E28" i="2"/>
  <c r="E29" i="2"/>
  <c r="E30" i="2"/>
  <c r="E31" i="2"/>
  <c r="E32" i="2"/>
  <c r="C17" i="2"/>
  <c r="D17" i="2"/>
  <c r="E8" i="2"/>
  <c r="E10" i="2"/>
  <c r="E11" i="2"/>
  <c r="E12" i="2"/>
  <c r="E13" i="2"/>
  <c r="E14" i="2"/>
  <c r="E15" i="2"/>
  <c r="E16" i="2"/>
  <c r="E33" i="2" l="1"/>
  <c r="E17" i="2"/>
  <c r="F36" i="4" l="1"/>
  <c r="G36" i="4"/>
  <c r="H36" i="4"/>
  <c r="I36" i="4"/>
  <c r="J36" i="4"/>
  <c r="K36" i="4"/>
  <c r="L36" i="4"/>
  <c r="M36" i="4"/>
  <c r="N36" i="4"/>
  <c r="O36" i="4"/>
  <c r="P36" i="4"/>
  <c r="Q36" i="4"/>
  <c r="R36" i="4"/>
  <c r="M21" i="4"/>
  <c r="N21" i="4"/>
  <c r="O21" i="4"/>
  <c r="P21" i="4"/>
  <c r="Q21" i="4"/>
  <c r="R21" i="4"/>
  <c r="L21" i="4"/>
  <c r="K21" i="4"/>
  <c r="J21" i="4"/>
  <c r="I21" i="4"/>
  <c r="H21" i="4"/>
  <c r="G21" i="4"/>
  <c r="F21" i="4"/>
  <c r="E38" i="4" s="1"/>
  <c r="F10" i="4" s="1"/>
  <c r="R11" i="4"/>
  <c r="F8" i="4"/>
  <c r="Q8" i="4" l="1"/>
  <c r="P8" i="4"/>
  <c r="O8" i="4"/>
  <c r="N8" i="4"/>
  <c r="M8" i="4"/>
  <c r="L8" i="4"/>
  <c r="K8" i="4"/>
  <c r="J8" i="4"/>
  <c r="I8" i="4"/>
  <c r="H8" i="4"/>
  <c r="G8" i="4"/>
  <c r="F38" i="4" l="1"/>
  <c r="G10" i="4" s="1"/>
  <c r="G38" i="4" s="1"/>
  <c r="H10" i="4" s="1"/>
  <c r="H38" i="4" s="1"/>
  <c r="I10" i="4" s="1"/>
  <c r="I38" i="4" s="1"/>
  <c r="J10" i="4" s="1"/>
  <c r="J38" i="4" s="1"/>
  <c r="K10" i="4" s="1"/>
  <c r="K38" i="4" s="1"/>
  <c r="L10" i="4" s="1"/>
  <c r="L38" i="4" s="1"/>
  <c r="M10" i="4" s="1"/>
  <c r="M38" i="4" s="1"/>
  <c r="N10" i="4" s="1"/>
  <c r="N38" i="4" s="1"/>
  <c r="O10" i="4" s="1"/>
  <c r="O38" i="4" s="1"/>
  <c r="P10" i="4" s="1"/>
  <c r="P38" i="4" s="1"/>
  <c r="Q10" i="4" s="1"/>
  <c r="Q38" i="4" s="1"/>
  <c r="R10" i="4" l="1"/>
  <c r="R38" i="4" s="1"/>
</calcChain>
</file>

<file path=xl/sharedStrings.xml><?xml version="1.0" encoding="utf-8"?>
<sst xmlns="http://schemas.openxmlformats.org/spreadsheetml/2006/main" count="153" uniqueCount="116">
  <si>
    <t>Yes</t>
  </si>
  <si>
    <t>No</t>
  </si>
  <si>
    <t>NA</t>
  </si>
  <si>
    <t>Are all transactions captured?</t>
  </si>
  <si>
    <t xml:space="preserve">Were the 990s filed with the IRS? </t>
  </si>
  <si>
    <t>Is there a consolidated month-by-month financial report covering income and expenses for the year?</t>
  </si>
  <si>
    <t>Can all income be easily traced to a particular deposit? (In other words is it obvious that all income collected made it into the banking account?)</t>
  </si>
  <si>
    <t>Reporting</t>
  </si>
  <si>
    <t>Does a randomly chosen expense source have supporting detail? (In other words, if the President's budget shows an expenditure of $3200 for a month, are there detail transactions with receipts that support that?)</t>
  </si>
  <si>
    <t>Does the financial statement match up with a randomly chosen month’s bank statement? (Total income? Total expense? Account balances?)</t>
  </si>
  <si>
    <t>Collections</t>
  </si>
  <si>
    <t>Is there an aged accounts receiveable statement?</t>
  </si>
  <si>
    <t>Security</t>
  </si>
  <si>
    <t>Are there monthly reconciliations/examinations of bank statement with reported expenditures by someone other than the VPF?</t>
  </si>
  <si>
    <t>Are those with access to funds aware that the fraternity and insurance company prosecutes fraud?</t>
  </si>
  <si>
    <t>(For undergraduates) Is the bylaws-mandated 30-day suspension &amp; 60-day expulsion policy followed?</t>
  </si>
  <si>
    <t>Are there any known conflicts of interest? (Is it noted in the minutes of a meeting or formal statement?)</t>
  </si>
  <si>
    <t>Are there statements supporting all claimed balances?</t>
  </si>
  <si>
    <t>Comments</t>
  </si>
  <si>
    <t>Budgeting</t>
  </si>
  <si>
    <t>Do the totals collected plus ARs equal the total budgeted? If not, are there clear explanations as to why not?</t>
  </si>
  <si>
    <t>Are all known income streams reflected in the budget and financial reports?</t>
  </si>
  <si>
    <t>Does a randomly chosen income source have supporting detail? (For example, can you see what Brother X should have been charged and what he actually paid? For example, John Doe was charged dues of $600 and Live-out fees of $200 paid via check for $800 deposited on September 15, 2018.)</t>
  </si>
  <si>
    <t>Are all forseeable expenses reflected in the budget?</t>
  </si>
  <si>
    <t>Cash Receipts</t>
  </si>
  <si>
    <t>Beginning Cash Balance</t>
  </si>
  <si>
    <t>Ending Cash Balance</t>
  </si>
  <si>
    <t>Cash on Hand (Beg. Of Month)</t>
  </si>
  <si>
    <t>Cash Paid Out</t>
  </si>
  <si>
    <t>Cash Position (End of Month)</t>
  </si>
  <si>
    <t>New Member Fees</t>
  </si>
  <si>
    <t>Fines</t>
  </si>
  <si>
    <t>Live Out Fees</t>
  </si>
  <si>
    <t>Parking</t>
  </si>
  <si>
    <t>Other</t>
  </si>
  <si>
    <t>President</t>
  </si>
  <si>
    <t>Membership Development</t>
  </si>
  <si>
    <t>Chaplain</t>
  </si>
  <si>
    <t>Programming</t>
  </si>
  <si>
    <t>Recruitment</t>
  </si>
  <si>
    <t>Communications</t>
  </si>
  <si>
    <t>Finance</t>
  </si>
  <si>
    <t>Rent / Parlor Fees</t>
  </si>
  <si>
    <t>Philanthropy</t>
  </si>
  <si>
    <t>Cash Receipts Total</t>
  </si>
  <si>
    <t>Cash Paid Out Total</t>
  </si>
  <si>
    <t>[Insert Rows as Needed]</t>
  </si>
  <si>
    <t>Trend</t>
  </si>
  <si>
    <t>Ending cash should tie to bank statement</t>
  </si>
  <si>
    <t>Entity</t>
  </si>
  <si>
    <t>Vice President Finance</t>
  </si>
  <si>
    <t>Example</t>
  </si>
  <si>
    <t>Are actuals tracked against the budget?</t>
  </si>
  <si>
    <t>Unknown</t>
  </si>
  <si>
    <t xml:space="preserve">Reports provided are incomplete, inaccurate and inconsistent. Inaccurate: Housing account January income per financial report: $27,075; per bank statement $43,864.99. Inconsistent: 12/31/18 bank balance, plus January income less January expenses should equal 1/31/19 bank balance. </t>
  </si>
  <si>
    <t>Actual</t>
  </si>
  <si>
    <t>Variance</t>
  </si>
  <si>
    <t>Income</t>
  </si>
  <si>
    <t>Expenses</t>
  </si>
  <si>
    <t>Total</t>
  </si>
  <si>
    <t>Budgeted</t>
  </si>
  <si>
    <t>Is a list of physical assets maintained? Attach as &lt;Audit Support&gt; if yes.</t>
  </si>
  <si>
    <t>Were signatory passwords changed (if applicable)?</t>
  </si>
  <si>
    <t>The information furnished is complete and materially free from error to the best of my knowledge. We have no other known financial debts or assets. We have no other known income or expenses. I am aware that the fraternity and insurance company will prosecute fraud. The Chapter has explicitly discussed conflicts of interest and are none known (e.g. no member, member's parent, or AVC member owns a supplier). We have filed a tax return with the IRS.</t>
  </si>
  <si>
    <t>Current Financial Institutions</t>
  </si>
  <si>
    <t>Current Open AR</t>
  </si>
  <si>
    <t>Current Debt</t>
  </si>
  <si>
    <t>Current Chapter Card Owners (debit/credit)</t>
  </si>
  <si>
    <t>B - Bank Statement(s) from end of Fiscal Year</t>
  </si>
  <si>
    <t>A - Bank Statement(s) from start of Fiscal Year</t>
  </si>
  <si>
    <r>
      <rPr>
        <b/>
        <sz val="11"/>
        <color theme="1"/>
        <rFont val="Calibri"/>
        <family val="2"/>
        <scheme val="minor"/>
      </rPr>
      <t xml:space="preserve">Purpose: </t>
    </r>
    <r>
      <rPr>
        <sz val="11"/>
        <color theme="1"/>
        <rFont val="Calibri"/>
        <family val="2"/>
        <scheme val="minor"/>
      </rPr>
      <t xml:space="preserve">To review budgeted vs actual income and expenses and provide an opportunity to explain any material variances.
</t>
    </r>
    <r>
      <rPr>
        <b/>
        <sz val="11"/>
        <color theme="1"/>
        <rFont val="Calibri"/>
        <family val="2"/>
        <scheme val="minor"/>
      </rPr>
      <t>Instructions:</t>
    </r>
    <r>
      <rPr>
        <sz val="11"/>
        <color theme="1"/>
        <rFont val="Calibri"/>
        <family val="2"/>
        <scheme val="minor"/>
      </rPr>
      <t xml:space="preserve"> Review the approved and dated budget from the beginning of the year and populate the related column. Review the VP of Finance's financial records to populate the actual expenditures by category for the year. If actuals cannot be readily attained, mark it as a summary finding. </t>
    </r>
  </si>
  <si>
    <r>
      <rPr>
        <b/>
        <sz val="11"/>
        <color theme="1"/>
        <rFont val="Calibri"/>
        <family val="2"/>
        <scheme val="minor"/>
      </rPr>
      <t xml:space="preserve">Purpose: </t>
    </r>
    <r>
      <rPr>
        <sz val="11"/>
        <color theme="1"/>
        <rFont val="Calibri"/>
        <family val="2"/>
        <scheme val="minor"/>
      </rPr>
      <t xml:space="preserve">This questionaire is the starting place for the Financial Health audit. It should be conducted by the appointed auditor and completed with the assistance of the acting VP of Finance.
</t>
    </r>
    <r>
      <rPr>
        <b/>
        <sz val="11"/>
        <color theme="1"/>
        <rFont val="Calibri"/>
        <family val="2"/>
        <scheme val="minor"/>
      </rPr>
      <t xml:space="preserve">
Instructions:</t>
    </r>
    <r>
      <rPr>
        <sz val="11"/>
        <color theme="1"/>
        <rFont val="Calibri"/>
        <family val="2"/>
        <scheme val="minor"/>
      </rPr>
      <t xml:space="preserve"> For each question, designate whether Yes, No, Unknown, or Not Applicable. Comments should be provided for each question even if Not Applicable. Example collapsed below.</t>
    </r>
  </si>
  <si>
    <t>Bank</t>
  </si>
  <si>
    <t>Last 4 Digits of Account</t>
  </si>
  <si>
    <t>&lt;30 Days</t>
  </si>
  <si>
    <t>&lt;60 Days</t>
  </si>
  <si>
    <t>&gt;90 Days</t>
  </si>
  <si>
    <t>Name</t>
  </si>
  <si>
    <t>Last 4 Digits of Card</t>
  </si>
  <si>
    <t>Position</t>
  </si>
  <si>
    <t>Debt Item</t>
  </si>
  <si>
    <t>Balance</t>
  </si>
  <si>
    <t>Due Date</t>
  </si>
  <si>
    <t xml:space="preserve">Were the state equivalents to the 990s filed (if any)? </t>
  </si>
  <si>
    <t xml:space="preserve">(For undergraduates) Is there a 60-day collections policy? </t>
  </si>
  <si>
    <t>Continuing Member Dues</t>
  </si>
  <si>
    <t>New Member Dues</t>
  </si>
  <si>
    <t>Headquarters Bills</t>
  </si>
  <si>
    <t>"Audit" is a word that means certain things to a CPA. While that type of an audit would</t>
  </si>
  <si>
    <t>funds are being responsibly managed and to protect against any misuse of SigEp funds.</t>
  </si>
  <si>
    <t>SigEpFinComp@gmail.com</t>
  </si>
  <si>
    <t>If you have suggestions or comments on this workbook, please contact:</t>
  </si>
  <si>
    <t>(That is a volunteer committee established by the SigEp National Board of Directors</t>
  </si>
  <si>
    <t>to improve SigEp support for VPs of Finance and AVCs.)</t>
  </si>
  <si>
    <t xml:space="preserve">This workbook can and should be adapted to the local situation and is inteneded as a </t>
  </si>
  <si>
    <t>guideline, a starting point.</t>
  </si>
  <si>
    <t>A SigEp best practice is for the chapter and the AVC to have an annual financial review by a third party.</t>
  </si>
  <si>
    <t xml:space="preserve">be great, many chapters do not have the resources to do that. What *IS* recommended is </t>
  </si>
  <si>
    <t xml:space="preserve">a detailed look at chapter (or AVC) finances in a way to make sure that our </t>
  </si>
  <si>
    <t>SigEp Annual Financial Review Workbook</t>
  </si>
  <si>
    <t xml:space="preserve">Date of Review </t>
  </si>
  <si>
    <t>N/A</t>
  </si>
  <si>
    <t xml:space="preserve">(For undergraduates) Is there a 1-day fine enforced? </t>
  </si>
  <si>
    <t>Was a copy of the budget approved and saved at the start of the fiscal year? (The copy of the budget should be from the start of the year)</t>
  </si>
  <si>
    <t>Are there contemporaneous checks on expenditures made? (For a chapter, is someone other than the VPF alerted to expenditures? For an AVC, someone other than the AVC treasurer?)</t>
  </si>
  <si>
    <r>
      <rPr>
        <b/>
        <sz val="11"/>
        <color theme="1"/>
        <rFont val="Calibri"/>
        <family val="2"/>
        <scheme val="minor"/>
      </rPr>
      <t xml:space="preserve">Purpose: </t>
    </r>
    <r>
      <rPr>
        <sz val="11"/>
        <color theme="1"/>
        <rFont val="Calibri"/>
        <family val="2"/>
        <scheme val="minor"/>
      </rPr>
      <t xml:space="preserve">To capture copies of key financial documents to support the Annual Financial Review workbook.
</t>
    </r>
    <r>
      <rPr>
        <b/>
        <sz val="11"/>
        <color theme="1"/>
        <rFont val="Calibri"/>
        <family val="2"/>
        <scheme val="minor"/>
      </rPr>
      <t>Instructions:</t>
    </r>
    <r>
      <rPr>
        <sz val="11"/>
        <color theme="1"/>
        <rFont val="Calibri"/>
        <family val="2"/>
        <scheme val="minor"/>
      </rPr>
      <t xml:space="preserve"> Please include the following documents (a) Bank statement(s) for the first month of the fiscal year from all chapter accounts (b) Bank statement(s) for the last month of the fiscal year from all chapter accounts (c) any other relevant financial documents used to support the completion of this Annual Financial Review.</t>
    </r>
  </si>
  <si>
    <t>Signer(s)</t>
  </si>
  <si>
    <r>
      <rPr>
        <b/>
        <sz val="11"/>
        <color theme="1"/>
        <rFont val="Calibri"/>
        <family val="2"/>
        <scheme val="minor"/>
      </rPr>
      <t xml:space="preserve">Purpose: </t>
    </r>
    <r>
      <rPr>
        <sz val="11"/>
        <color theme="1"/>
        <rFont val="Calibri"/>
        <family val="2"/>
        <scheme val="minor"/>
      </rPr>
      <t xml:space="preserve">As part of ensuring up-to-date financial please update the following information
</t>
    </r>
    <r>
      <rPr>
        <b/>
        <sz val="11"/>
        <color theme="1"/>
        <rFont val="Calibri"/>
        <family val="2"/>
        <scheme val="minor"/>
      </rPr>
      <t>Instructions:</t>
    </r>
    <r>
      <rPr>
        <sz val="11"/>
        <color theme="1"/>
        <rFont val="Calibri"/>
        <family val="2"/>
        <scheme val="minor"/>
      </rPr>
      <t xml:space="preserve"> Please update the following to the best of available information. Insert extra lines if needed.</t>
    </r>
  </si>
  <si>
    <t>If there is more than $1000 of income not from members, was a 990T filed?</t>
  </si>
  <si>
    <t>Revised: 2022-07-05</t>
  </si>
  <si>
    <t>Reviewer</t>
  </si>
  <si>
    <r>
      <rPr>
        <b/>
        <sz val="11"/>
        <color theme="1"/>
        <rFont val="Calibri"/>
        <family val="2"/>
        <scheme val="minor"/>
      </rPr>
      <t xml:space="preserve">Purpose: </t>
    </r>
    <r>
      <rPr>
        <sz val="11"/>
        <color theme="1"/>
        <rFont val="Calibri"/>
        <family val="2"/>
        <scheme val="minor"/>
      </rPr>
      <t xml:space="preserve">The Cash Flow worksheet is used to forecast cash needs throughout the year. As part of the Financial Health audit, bank statements for the first and last month of the year should be attached to this worksheet &lt;Review Support Tab&gt; to tie out balances on this worksheet.
</t>
    </r>
    <r>
      <rPr>
        <b/>
        <sz val="11"/>
        <color theme="1"/>
        <rFont val="Calibri"/>
        <family val="2"/>
        <scheme val="minor"/>
      </rPr>
      <t>Instructions:</t>
    </r>
    <r>
      <rPr>
        <sz val="11"/>
        <color theme="1"/>
        <rFont val="Calibri"/>
        <family val="2"/>
        <scheme val="minor"/>
      </rPr>
      <t xml:space="preserve"> Start with the dark blue cell by entering the beginning balance of your bank statement(s) as of the first day of your fiscal year. List all primary cash receipts and cash expenditures for the month. List all values as postive amounts. If you need to add receipt or expenditure lines, insert in the tan rows at the bottom of each section. Please leave a comment for any variances or unusual balances. For example, </t>
    </r>
    <r>
      <rPr>
        <i/>
        <sz val="11"/>
        <color theme="1"/>
        <rFont val="Calibri"/>
        <family val="2"/>
        <scheme val="minor"/>
      </rPr>
      <t xml:space="preserve">(a) August has a large "Other" cash receipt for an alumnus paying dues he owed from three years ago. </t>
    </r>
    <r>
      <rPr>
        <b/>
        <sz val="11"/>
        <color theme="1"/>
        <rFont val="Calibri"/>
        <family val="2"/>
        <scheme val="minor"/>
      </rPr>
      <t xml:space="preserve">Note - </t>
    </r>
    <r>
      <rPr>
        <sz val="11"/>
        <color theme="1"/>
        <rFont val="Calibri"/>
        <family val="2"/>
        <scheme val="minor"/>
      </rPr>
      <t xml:space="preserve">Months are based on </t>
    </r>
    <r>
      <rPr>
        <i/>
        <sz val="11"/>
        <color theme="1"/>
        <rFont val="Calibri"/>
        <family val="2"/>
        <scheme val="minor"/>
      </rPr>
      <t>Start of Review Year</t>
    </r>
    <r>
      <rPr>
        <sz val="11"/>
        <color theme="1"/>
        <rFont val="Calibri"/>
        <family val="2"/>
        <scheme val="minor"/>
      </rPr>
      <t xml:space="preserve"> value on Cover Page</t>
    </r>
  </si>
  <si>
    <t>Start of Review Year</t>
  </si>
  <si>
    <t>Review Year End</t>
  </si>
  <si>
    <t>.</t>
  </si>
  <si>
    <t>Some chapters and AVCs have the review year match the fiscal year. Others have the review year match the approximate term of office and look at it as part of the transition process. We'd recommend the latter, but both can work. So, if elections are in November, have the review year start at the beginning of the next month (December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</si>
</sst>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mmm"/>
    <numFmt numFmtId="165" formatCode="0_);\-0_)"/>
    <numFmt numFmtId="166" formatCode="_(* #,##0_);_(* \(#,##0\);_(* &quot;-&quot;??_);_(@_)"/>
  </numFmts>
  <fonts count="17" x14ac:knownFonts="1">
    <font>
      <sz val="11"/>
      <color theme="1"/>
      <name val="Calibri"/>
      <family val="2"/>
      <scheme val="minor"/>
    </font>
    <font>
      <sz val="20"/>
      <color theme="1"/>
      <name val="Calibri"/>
      <family val="2"/>
      <scheme val="minor"/>
    </font>
    <font>
      <sz val="14"/>
      <color theme="0"/>
      <name val="Calibri"/>
      <family val="2"/>
      <scheme val="minor"/>
    </font>
    <font>
      <sz val="14"/>
      <color theme="1"/>
      <name val="Calibri"/>
      <family val="2"/>
      <scheme val="minor"/>
    </font>
    <font>
      <sz val="20"/>
      <color rgb="FFFF0000"/>
      <name val="Calibri"/>
      <family val="2"/>
      <scheme val="minor"/>
    </font>
    <font>
      <b/>
      <sz val="11"/>
      <color theme="1"/>
      <name val="Calibri"/>
      <family val="2"/>
      <scheme val="minor"/>
    </font>
    <font>
      <sz val="18"/>
      <color theme="1" tint="0.14996795556505021"/>
      <name val="Calibri Light"/>
      <family val="2"/>
      <scheme val="major"/>
    </font>
    <font>
      <b/>
      <sz val="11"/>
      <color theme="4" tint="-0.249977111117893"/>
      <name val="Calibri"/>
      <family val="2"/>
      <scheme val="minor"/>
    </font>
    <font>
      <sz val="10"/>
      <color theme="1" tint="0.14999847407452621"/>
      <name val="Calibri"/>
      <family val="2"/>
      <scheme val="minor"/>
    </font>
    <font>
      <sz val="11"/>
      <color theme="1"/>
      <name val="Calibri"/>
      <family val="2"/>
      <scheme val="minor"/>
    </font>
    <font>
      <b/>
      <sz val="12"/>
      <color theme="1"/>
      <name val="Calibri"/>
      <family val="2"/>
      <scheme val="minor"/>
    </font>
    <font>
      <b/>
      <sz val="18"/>
      <color theme="1"/>
      <name val="Calibri"/>
      <family val="2"/>
      <scheme val="minor"/>
    </font>
    <font>
      <i/>
      <sz val="20"/>
      <color theme="1"/>
      <name val="Calibri"/>
      <family val="2"/>
      <scheme val="minor"/>
    </font>
    <font>
      <i/>
      <sz val="11"/>
      <color theme="1"/>
      <name val="Calibri"/>
      <family val="2"/>
      <scheme val="minor"/>
    </font>
    <font>
      <i/>
      <sz val="14"/>
      <color theme="0"/>
      <name val="Calibri"/>
      <family val="2"/>
      <scheme val="minor"/>
    </font>
    <font>
      <b/>
      <sz val="18"/>
      <color theme="1" tint="0.14996795556505021"/>
      <name val="Calibri"/>
      <family val="2"/>
      <scheme val="minor"/>
    </font>
    <font>
      <u/>
      <sz val="11"/>
      <color theme="10"/>
      <name val="Calibri"/>
      <family val="2"/>
      <scheme val="minor"/>
    </font>
  </fonts>
  <fills count="13">
    <fill>
      <patternFill patternType="none"/>
    </fill>
    <fill>
      <patternFill patternType="gray125"/>
    </fill>
    <fill>
      <patternFill patternType="solid">
        <fgColor theme="1"/>
        <bgColor indexed="64"/>
      </patternFill>
    </fill>
    <fill>
      <patternFill patternType="solid">
        <fgColor rgb="FFFF0000"/>
        <bgColor indexed="64"/>
      </patternFill>
    </fill>
    <fill>
      <patternFill patternType="solid">
        <fgColor theme="0"/>
        <bgColor indexed="64"/>
      </patternFill>
    </fill>
    <fill>
      <patternFill patternType="solid">
        <fgColor theme="4" tint="0.599963377788628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rgb="FFFFFF00"/>
        <bgColor indexed="64"/>
      </patternFill>
    </fill>
    <fill>
      <patternFill patternType="solid">
        <fgColor rgb="FF99FF99"/>
        <bgColor indexed="64"/>
      </patternFill>
    </fill>
    <fill>
      <patternFill patternType="solid">
        <fgColor theme="0" tint="-0.14999847407452621"/>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dotted">
        <color theme="1" tint="0.34998626667073579"/>
      </left>
      <right style="dotted">
        <color theme="1" tint="0.34998626667073579"/>
      </right>
      <top/>
      <bottom/>
      <diagonal/>
    </border>
    <border>
      <left style="dotted">
        <color theme="0" tint="-0.34998626667073579"/>
      </left>
      <right style="dotted">
        <color theme="0" tint="-0.34998626667073579"/>
      </right>
      <top/>
      <bottom style="medium">
        <color theme="4" tint="0.39994506668294322"/>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6">
    <xf numFmtId="0" fontId="0" fillId="0" borderId="0"/>
    <xf numFmtId="164" fontId="6" fillId="0" borderId="7">
      <alignment horizontal="right" vertical="center" wrapText="1" indent="1"/>
    </xf>
    <xf numFmtId="165" fontId="8" fillId="5" borderId="8" applyFont="0" applyAlignment="0">
      <alignment vertical="center"/>
    </xf>
    <xf numFmtId="43" fontId="9" fillId="0" borderId="0" applyFont="0" applyFill="0" applyBorder="0" applyAlignment="0" applyProtection="0"/>
    <xf numFmtId="44" fontId="9" fillId="0" borderId="0" applyFont="0" applyFill="0" applyBorder="0" applyAlignment="0" applyProtection="0"/>
    <xf numFmtId="0" fontId="16" fillId="0" borderId="0" applyNumberFormat="0" applyFill="0" applyBorder="0" applyAlignment="0" applyProtection="0"/>
  </cellStyleXfs>
  <cellXfs count="113">
    <xf numFmtId="0" fontId="0" fillId="0" borderId="0" xfId="0"/>
    <xf numFmtId="0" fontId="0" fillId="0" borderId="2" xfId="0" applyBorder="1" applyAlignment="1">
      <alignment horizontal="center" vertical="center" wrapText="1"/>
    </xf>
    <xf numFmtId="0" fontId="0" fillId="0" borderId="3" xfId="0" applyBorder="1" applyAlignment="1">
      <alignment vertical="center" wrapText="1"/>
    </xf>
    <xf numFmtId="0" fontId="1" fillId="0" borderId="0" xfId="0" applyFont="1"/>
    <xf numFmtId="0" fontId="2" fillId="2" borderId="3" xfId="0" applyFont="1" applyFill="1" applyBorder="1" applyAlignment="1">
      <alignment vertical="center" wrapText="1"/>
    </xf>
    <xf numFmtId="0" fontId="2" fillId="2" borderId="4" xfId="0" applyFont="1" applyFill="1" applyBorder="1" applyAlignment="1">
      <alignment horizontal="center" vertical="center" wrapText="1"/>
    </xf>
    <xf numFmtId="0" fontId="3" fillId="0" borderId="0" xfId="0" applyFont="1"/>
    <xf numFmtId="0" fontId="2" fillId="2" borderId="5" xfId="0" applyFont="1" applyFill="1" applyBorder="1" applyAlignment="1">
      <alignment vertical="center" wrapText="1"/>
    </xf>
    <xf numFmtId="0" fontId="2" fillId="2" borderId="6" xfId="0" applyFont="1" applyFill="1" applyBorder="1" applyAlignment="1">
      <alignment horizontal="center"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4" xfId="0" applyBorder="1" applyAlignment="1">
      <alignment vertical="center" wrapText="1"/>
    </xf>
    <xf numFmtId="0" fontId="0" fillId="0" borderId="0" xfId="0" applyAlignment="1"/>
    <xf numFmtId="0" fontId="0" fillId="0" borderId="0" xfId="0" applyAlignment="1">
      <alignment vertical="top"/>
    </xf>
    <xf numFmtId="0" fontId="5" fillId="0" borderId="0" xfId="0" applyFont="1"/>
    <xf numFmtId="0" fontId="5" fillId="6" borderId="0" xfId="0" applyFont="1" applyFill="1"/>
    <xf numFmtId="0" fontId="0" fillId="6" borderId="0" xfId="0" applyFill="1"/>
    <xf numFmtId="0" fontId="0" fillId="7" borderId="0" xfId="0" applyFill="1"/>
    <xf numFmtId="0" fontId="0" fillId="0" borderId="0" xfId="0" applyFill="1"/>
    <xf numFmtId="0" fontId="0" fillId="9" borderId="0" xfId="0" applyFill="1"/>
    <xf numFmtId="0" fontId="5" fillId="7" borderId="0" xfId="0" applyFont="1" applyFill="1"/>
    <xf numFmtId="0" fontId="5" fillId="6" borderId="0" xfId="0" applyFont="1" applyFill="1" applyBorder="1"/>
    <xf numFmtId="0" fontId="0" fillId="6" borderId="0" xfId="0" applyFont="1" applyFill="1" applyBorder="1"/>
    <xf numFmtId="0" fontId="7" fillId="0" borderId="0" xfId="0" applyFont="1"/>
    <xf numFmtId="0" fontId="0" fillId="0" borderId="0" xfId="0" applyAlignment="1">
      <alignment horizontal="center" vertical="center" wrapText="1"/>
    </xf>
    <xf numFmtId="0" fontId="0" fillId="8" borderId="0" xfId="0" applyFont="1" applyFill="1" applyBorder="1"/>
    <xf numFmtId="0" fontId="5" fillId="8" borderId="0" xfId="0" applyFont="1" applyFill="1" applyBorder="1"/>
    <xf numFmtId="0" fontId="0" fillId="0" borderId="9" xfId="0" applyBorder="1"/>
    <xf numFmtId="0" fontId="5" fillId="0" borderId="0" xfId="0" applyFont="1" applyAlignment="1">
      <alignment horizontal="right"/>
    </xf>
    <xf numFmtId="0" fontId="11" fillId="0" borderId="0" xfId="0" applyFont="1"/>
    <xf numFmtId="0" fontId="0" fillId="0" borderId="4" xfId="0" applyFill="1" applyBorder="1" applyAlignment="1">
      <alignment horizontal="center" vertical="center" wrapText="1"/>
    </xf>
    <xf numFmtId="0" fontId="0" fillId="0" borderId="4" xfId="0" applyFill="1" applyBorder="1" applyAlignment="1">
      <alignment horizontal="left" vertical="center" wrapText="1"/>
    </xf>
    <xf numFmtId="0" fontId="1" fillId="0" borderId="0" xfId="0" applyFont="1" applyFill="1"/>
    <xf numFmtId="0" fontId="4" fillId="0" borderId="0" xfId="0" applyFont="1" applyFill="1"/>
    <xf numFmtId="0" fontId="12" fillId="0" borderId="0" xfId="0" applyFont="1" applyFill="1"/>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2" xfId="0" applyFont="1" applyBorder="1" applyAlignment="1">
      <alignment horizontal="left" vertical="center" wrapText="1"/>
    </xf>
    <xf numFmtId="0" fontId="14" fillId="2" borderId="3" xfId="0" applyFont="1" applyFill="1" applyBorder="1" applyAlignment="1">
      <alignment vertical="center" wrapText="1"/>
    </xf>
    <xf numFmtId="0" fontId="14" fillId="2" borderId="4" xfId="0" applyFont="1" applyFill="1" applyBorder="1" applyAlignment="1">
      <alignment horizontal="center" vertical="center" wrapText="1"/>
    </xf>
    <xf numFmtId="0" fontId="13" fillId="0" borderId="3" xfId="0" applyFont="1" applyBorder="1" applyAlignment="1">
      <alignment vertical="top" wrapText="1"/>
    </xf>
    <xf numFmtId="0" fontId="13" fillId="0" borderId="4" xfId="0" applyFont="1" applyFill="1" applyBorder="1" applyAlignment="1">
      <alignment horizontal="center" vertical="top" wrapText="1"/>
    </xf>
    <xf numFmtId="0" fontId="13" fillId="3" borderId="4" xfId="0" applyFont="1" applyFill="1" applyBorder="1" applyAlignment="1">
      <alignment horizontal="center" vertical="top" wrapText="1"/>
    </xf>
    <xf numFmtId="0" fontId="13" fillId="0" borderId="4" xfId="0" applyFont="1" applyBorder="1" applyAlignment="1">
      <alignment vertical="top" wrapText="1"/>
    </xf>
    <xf numFmtId="0" fontId="0" fillId="0" borderId="0" xfId="0" applyBorder="1" applyAlignment="1">
      <alignment vertical="center" wrapText="1"/>
    </xf>
    <xf numFmtId="0" fontId="0" fillId="0" borderId="0" xfId="0" applyBorder="1" applyAlignment="1">
      <alignment horizontal="left" vertical="top" wrapText="1"/>
    </xf>
    <xf numFmtId="0" fontId="13" fillId="0" borderId="0" xfId="0" applyFont="1" applyFill="1"/>
    <xf numFmtId="43" fontId="0" fillId="0" borderId="0" xfId="3" applyFont="1"/>
    <xf numFmtId="43" fontId="0" fillId="0" borderId="0" xfId="3" applyFont="1" applyFill="1"/>
    <xf numFmtId="0" fontId="0" fillId="0" borderId="5" xfId="0" applyBorder="1"/>
    <xf numFmtId="0" fontId="0" fillId="0" borderId="5" xfId="0" applyFill="1" applyBorder="1"/>
    <xf numFmtId="0" fontId="0" fillId="0" borderId="3" xfId="0" applyBorder="1"/>
    <xf numFmtId="0" fontId="5" fillId="0" borderId="1" xfId="0" applyFont="1" applyBorder="1"/>
    <xf numFmtId="0" fontId="5" fillId="4" borderId="1" xfId="0" applyFont="1" applyFill="1" applyBorder="1"/>
    <xf numFmtId="44" fontId="0" fillId="0" borderId="0" xfId="0" applyNumberFormat="1"/>
    <xf numFmtId="166" fontId="0" fillId="0" borderId="0" xfId="3" applyNumberFormat="1" applyFont="1"/>
    <xf numFmtId="44" fontId="0" fillId="0" borderId="0" xfId="4" applyFont="1"/>
    <xf numFmtId="44" fontId="0" fillId="0" borderId="0" xfId="0" applyNumberFormat="1" applyFont="1"/>
    <xf numFmtId="0" fontId="0" fillId="0" borderId="0" xfId="0" applyFont="1"/>
    <xf numFmtId="0" fontId="0" fillId="4" borderId="5" xfId="0" applyFill="1" applyBorder="1" applyAlignment="1">
      <alignment horizontal="left" vertical="top" wrapText="1"/>
    </xf>
    <xf numFmtId="0" fontId="0" fillId="4" borderId="3" xfId="0" applyFill="1" applyBorder="1" applyAlignment="1">
      <alignment horizontal="left" vertical="top" wrapText="1"/>
    </xf>
    <xf numFmtId="0" fontId="5" fillId="0" borderId="0" xfId="0" applyFont="1" applyAlignment="1">
      <alignment horizontal="left" vertical="top" wrapText="1"/>
    </xf>
    <xf numFmtId="0" fontId="10" fillId="0" borderId="0" xfId="0" applyFont="1" applyAlignment="1">
      <alignment horizontal="right"/>
    </xf>
    <xf numFmtId="0" fontId="0" fillId="10" borderId="16" xfId="0" applyFill="1" applyBorder="1"/>
    <xf numFmtId="14" fontId="0" fillId="10" borderId="16" xfId="0" applyNumberFormat="1" applyFill="1" applyBorder="1" applyAlignment="1">
      <alignment horizontal="center"/>
    </xf>
    <xf numFmtId="0" fontId="0" fillId="0" borderId="0" xfId="0" applyBorder="1"/>
    <xf numFmtId="164" fontId="15" fillId="0" borderId="7" xfId="1" applyFont="1">
      <alignment horizontal="right" vertical="center" wrapText="1" indent="1"/>
    </xf>
    <xf numFmtId="0" fontId="0" fillId="0" borderId="16" xfId="0" applyBorder="1"/>
    <xf numFmtId="0" fontId="5" fillId="0" borderId="16" xfId="0" applyFont="1" applyBorder="1"/>
    <xf numFmtId="0" fontId="0" fillId="4" borderId="5" xfId="0" applyFill="1" applyBorder="1" applyAlignment="1">
      <alignment horizontal="left" vertical="top" wrapText="1"/>
    </xf>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16" fillId="0" borderId="20" xfId="5" applyBorder="1"/>
    <xf numFmtId="0" fontId="0" fillId="0" borderId="22" xfId="0" applyBorder="1"/>
    <xf numFmtId="0" fontId="0" fillId="0" borderId="23" xfId="0" applyBorder="1"/>
    <xf numFmtId="0" fontId="0" fillId="0" borderId="24" xfId="0" applyBorder="1"/>
    <xf numFmtId="0" fontId="5" fillId="0" borderId="0" xfId="0" applyFont="1" applyAlignment="1">
      <alignment horizontal="left" vertical="top" wrapText="1"/>
    </xf>
    <xf numFmtId="0" fontId="0" fillId="0" borderId="0" xfId="0" applyAlignment="1">
      <alignment horizontal="center"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0" xfId="0" applyFont="1" applyBorder="1" applyAlignment="1">
      <alignment horizontal="left" vertical="top" wrapText="1"/>
    </xf>
    <xf numFmtId="0" fontId="0" fillId="0" borderId="6" xfId="0" applyFont="1" applyBorder="1" applyAlignment="1">
      <alignment horizontal="left" vertical="top" wrapText="1"/>
    </xf>
    <xf numFmtId="0" fontId="0" fillId="0" borderId="14" xfId="0" applyFont="1" applyBorder="1" applyAlignment="1">
      <alignment horizontal="left" vertical="top" wrapText="1"/>
    </xf>
    <xf numFmtId="0" fontId="0" fillId="0" borderId="9" xfId="0" applyFont="1" applyBorder="1" applyAlignment="1">
      <alignment horizontal="left" vertical="top" wrapText="1"/>
    </xf>
    <xf numFmtId="0" fontId="0" fillId="0" borderId="4" xfId="0" applyFont="1" applyBorder="1" applyAlignment="1">
      <alignment horizontal="left" vertical="top" wrapText="1"/>
    </xf>
    <xf numFmtId="0" fontId="0" fillId="4" borderId="15" xfId="0" applyFill="1" applyBorder="1" applyAlignment="1">
      <alignment horizontal="left" vertical="top" wrapText="1"/>
    </xf>
    <xf numFmtId="0" fontId="0" fillId="4" borderId="5" xfId="0" applyFill="1" applyBorder="1" applyAlignment="1">
      <alignment horizontal="left" vertical="top" wrapText="1"/>
    </xf>
    <xf numFmtId="0" fontId="0" fillId="4" borderId="3" xfId="0"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14" xfId="0" applyBorder="1" applyAlignment="1">
      <alignment horizontal="left" vertical="top" wrapText="1"/>
    </xf>
    <xf numFmtId="0" fontId="0" fillId="0" borderId="9" xfId="0" applyBorder="1" applyAlignment="1">
      <alignment horizontal="left" vertical="top" wrapText="1"/>
    </xf>
    <xf numFmtId="0" fontId="0" fillId="0" borderId="4" xfId="0" applyBorder="1" applyAlignment="1">
      <alignment horizontal="left" vertical="top" wrapText="1"/>
    </xf>
    <xf numFmtId="0" fontId="0" fillId="11" borderId="1" xfId="0" applyFill="1" applyBorder="1" applyAlignment="1">
      <alignment horizontal="center" vertical="center" wrapText="1"/>
    </xf>
    <xf numFmtId="0" fontId="0" fillId="3" borderId="2" xfId="0" applyFill="1" applyBorder="1" applyAlignment="1">
      <alignment horizontal="center" vertical="center" wrapText="1"/>
    </xf>
    <xf numFmtId="0" fontId="0" fillId="10" borderId="2" xfId="0" applyFill="1" applyBorder="1" applyAlignment="1">
      <alignment horizontal="center" vertical="center" wrapText="1"/>
    </xf>
    <xf numFmtId="0" fontId="0" fillId="12" borderId="2" xfId="0" applyFill="1" applyBorder="1" applyAlignment="1">
      <alignment horizontal="center" vertical="center" wrapText="1"/>
    </xf>
    <xf numFmtId="6" fontId="0" fillId="0" borderId="16" xfId="0" applyNumberFormat="1" applyBorder="1"/>
    <xf numFmtId="0" fontId="0" fillId="0" borderId="4" xfId="0" applyBorder="1" applyAlignment="1">
      <alignment horizontal="center" vertical="center" wrapText="1"/>
    </xf>
    <xf numFmtId="0" fontId="0" fillId="10" borderId="20" xfId="0" applyFill="1" applyBorder="1" applyAlignment="1">
      <alignment horizontal="center"/>
    </xf>
    <xf numFmtId="0" fontId="0" fillId="10" borderId="0" xfId="0" applyFill="1" applyBorder="1" applyAlignment="1">
      <alignment horizontal="center"/>
    </xf>
    <xf numFmtId="0" fontId="0" fillId="0" borderId="0" xfId="0" applyAlignment="1">
      <alignment horizontal="left" wrapText="1"/>
    </xf>
    <xf numFmtId="0" fontId="0" fillId="0" borderId="20" xfId="0" applyBorder="1" applyAlignment="1">
      <alignment wrapText="1"/>
    </xf>
    <xf numFmtId="0" fontId="0" fillId="0" borderId="0" xfId="0" applyAlignment="1">
      <alignment wrapText="1"/>
    </xf>
  </cellXfs>
  <cellStyles count="6">
    <cellStyle name="Comma" xfId="3" builtinId="3"/>
    <cellStyle name="Currency" xfId="4" builtinId="4"/>
    <cellStyle name="Hyperlink" xfId="5" builtinId="8"/>
    <cellStyle name="Month" xfId="1" xr:uid="{00000000-0005-0000-0000-000002000000}"/>
    <cellStyle name="Normal" xfId="0" builtinId="0"/>
    <cellStyle name="Totals" xfId="2" xr:uid="{00000000-0005-0000-0000-000004000000}"/>
  </cellStyles>
  <dxfs count="67">
    <dxf>
      <border diagonalUp="0" diagonalDown="0" outline="0">
        <left style="medium">
          <color indexed="64"/>
        </left>
        <right style="medium">
          <color indexed="64"/>
        </right>
        <top/>
        <bottom style="medium">
          <color indexed="64"/>
        </bottom>
      </border>
    </dxf>
    <dxf>
      <border diagonalUp="0" diagonalDown="0">
        <left style="medium">
          <color indexed="64"/>
        </left>
        <right style="medium">
          <color indexed="64"/>
        </right>
        <top/>
        <bottom/>
        <vertical/>
        <horizontal/>
      </border>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diagonalUp="0" diagonalDown="0" outline="0">
        <left style="medium">
          <color indexed="64"/>
        </left>
        <right style="medium">
          <color indexed="64"/>
        </right>
        <top/>
        <bottom/>
      </border>
    </dxf>
    <dxf>
      <border diagonalUp="0" diagonalDown="0">
        <left style="medium">
          <color indexed="64"/>
        </left>
        <right style="medium">
          <color indexed="64"/>
        </right>
        <top/>
        <bottom/>
        <vertical/>
        <horizontal/>
      </border>
    </dxf>
    <dxf>
      <fill>
        <patternFill patternType="solid">
          <fgColor indexed="64"/>
          <bgColor theme="0" tint="-4.9989318521683403E-2"/>
        </patternFill>
      </fill>
    </dxf>
    <dxf>
      <numFmt numFmtId="0" formatCode="Genera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ont>
        <b val="0"/>
        <i val="0"/>
        <strike val="0"/>
        <condense val="0"/>
        <extend val="0"/>
        <outline val="0"/>
        <shadow val="0"/>
        <u val="none"/>
        <vertAlign val="baseline"/>
        <sz val="11"/>
        <color theme="1"/>
        <name val="Calibri"/>
        <family val="2"/>
        <scheme val="minor"/>
      </font>
      <numFmt numFmtId="34" formatCode="_(&quot;$&quot;* #,##0.00_);_(&quot;$&quot;* \(#,##0.00\);_(&quot;$&quot;* &quot;-&quot;??_);_(@_)"/>
    </dxf>
    <dxf>
      <numFmt numFmtId="34" formatCode="_(&quot;$&quot;* #,##0.00_);_(&quot;$&quot;* \(#,##0.00\);_(&quot;$&quot;* &quot;-&quot;??_);_(@_)"/>
    </dxf>
    <dxf>
      <font>
        <b val="0"/>
        <i val="0"/>
        <strike val="0"/>
        <condense val="0"/>
        <extend val="0"/>
        <outline val="0"/>
        <shadow val="0"/>
        <u val="none"/>
        <vertAlign val="baseline"/>
        <sz val="11"/>
        <color theme="1"/>
        <name val="Calibri"/>
        <family val="2"/>
        <scheme val="minor"/>
      </font>
      <numFmt numFmtId="34" formatCode="_(&quot;$&quot;* #,##0.00_);_(&quot;$&quot;* \(#,##0.00\);_(&quot;$&quot;* &quot;-&quot;??_);_(@_)"/>
    </dxf>
    <dxf>
      <numFmt numFmtId="166" formatCode="_(* #,##0_);_(* \(#,##0\);_(* &quot;-&quot;??_);_(@_)"/>
    </dxf>
    <dxf>
      <font>
        <b val="0"/>
        <i val="0"/>
        <strike val="0"/>
        <condense val="0"/>
        <extend val="0"/>
        <outline val="0"/>
        <shadow val="0"/>
        <u val="none"/>
        <vertAlign val="baseline"/>
        <sz val="11"/>
        <color theme="1"/>
        <name val="Calibri"/>
        <family val="2"/>
        <scheme val="minor"/>
      </font>
      <numFmt numFmtId="34" formatCode="_(&quot;$&quot;* #,##0.00_);_(&quot;$&quot;* \(#,##0.00\);_(&quot;$&quot;* &quot;-&quot;??_);_(@_)"/>
    </dxf>
    <dxf>
      <numFmt numFmtId="166" formatCode="_(* #,##0_);_(* \(#,##0\);_(*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166" formatCode="_(* #,##0_);_(* \(#,##0\);_(* &quot;-&quot;??_);_(@_)"/>
    </dxf>
    <dxf>
      <numFmt numFmtId="34" formatCode="_(&quot;$&quot;* #,##0.00_);_(&quot;$&quot;* \(#,##0.00\);_(&quot;$&quot;* &quot;-&quot;??_);_(@_)"/>
    </dxf>
    <dxf>
      <numFmt numFmtId="166" formatCode="_(* #,##0_);_(* \(#,##0\);_(* &quot;-&quot;??_);_(@_)"/>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come" displayName="Income" ref="B7:E17" totalsRowCount="1">
  <autoFilter ref="B7:E16" xr:uid="{00000000-0009-0000-0100-000001000000}"/>
  <tableColumns count="4">
    <tableColumn id="1" xr3:uid="{00000000-0010-0000-0000-000001000000}" name="Income" totalsRowLabel="Total"/>
    <tableColumn id="2" xr3:uid="{00000000-0010-0000-0000-000002000000}" name="Budgeted" totalsRowFunction="sum" dataDxfId="66" totalsRowDxfId="65" dataCellStyle="Comma"/>
    <tableColumn id="3" xr3:uid="{00000000-0010-0000-0000-000003000000}" name="Actual" totalsRowFunction="sum" dataDxfId="64" totalsRowDxfId="63" dataCellStyle="Comma"/>
    <tableColumn id="4" xr3:uid="{00000000-0010-0000-0000-000004000000}" name="Variance" totalsRowFunction="sum" dataDxfId="62" totalsRowDxfId="61">
      <calculatedColumnFormula>Income[[#This Row],[Budgeted]]-Income[[#This Row],[Actual]]</calculatedColumnFormula>
    </tableColumn>
  </tableColumns>
  <tableStyleInfo name="TableStyleLight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B20:E33" totalsRowCount="1">
  <autoFilter ref="B20:E32" xr:uid="{00000000-0009-0000-0100-000002000000}"/>
  <tableColumns count="4">
    <tableColumn id="1" xr3:uid="{00000000-0010-0000-0100-000001000000}" name="Expenses" totalsRowLabel="Total"/>
    <tableColumn id="2" xr3:uid="{00000000-0010-0000-0100-000002000000}" name="Budgeted" totalsRowFunction="sum" dataDxfId="60" totalsRowDxfId="59" dataCellStyle="Comma"/>
    <tableColumn id="3" xr3:uid="{00000000-0010-0000-0100-000003000000}" name="Actual" totalsRowFunction="sum" dataDxfId="58" totalsRowDxfId="57" dataCellStyle="Comma"/>
    <tableColumn id="4" xr3:uid="{00000000-0010-0000-0100-000004000000}" name="Variance" totalsRowFunction="sum" dataDxfId="56" totalsRowDxfId="55" dataCellStyle="Currency">
      <calculatedColumnFormula>Table2[[#This Row],[Budgeted]]-Table2[[#This Row],[Actual]]</calculatedColumnFormula>
    </tableColumn>
  </tableColumns>
  <tableStyleInfo name="TableStyleLight3"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CashReceipt" displayName="CashReceipt" ref="B11:S21" headerRowCount="0" totalsRowCount="1">
  <tableColumns count="18">
    <tableColumn id="15" xr3:uid="{00000000-0010-0000-0200-00000F000000}" name="Column15"/>
    <tableColumn id="16" xr3:uid="{00000000-0010-0000-0200-000010000000}" name="Column16" totalsRowLabel="Cash Receipts Total" totalsRowDxfId="54"/>
    <tableColumn id="17" xr3:uid="{00000000-0010-0000-0200-000011000000}" name="Column17" totalsRowDxfId="53"/>
    <tableColumn id="1" xr3:uid="{00000000-0010-0000-0200-000001000000}" name="Column1" totalsRowDxfId="52"/>
    <tableColumn id="2" xr3:uid="{00000000-0010-0000-0200-000002000000}" name="Column2" totalsRowFunction="sum" totalsRowDxfId="51"/>
    <tableColumn id="3" xr3:uid="{00000000-0010-0000-0200-000003000000}" name="Column3" totalsRowFunction="custom" totalsRowDxfId="50">
      <totalsRowFormula>SUBTOTAL(109,CashReceipt[Column2])</totalsRowFormula>
    </tableColumn>
    <tableColumn id="4" xr3:uid="{00000000-0010-0000-0200-000004000000}" name="Column4" totalsRowFunction="custom" totalsRowDxfId="49">
      <totalsRowFormula>SUBTOTAL(109,CashReceipt[Column2])</totalsRowFormula>
    </tableColumn>
    <tableColumn id="5" xr3:uid="{00000000-0010-0000-0200-000005000000}" name="Column5" totalsRowFunction="custom" totalsRowDxfId="48">
      <totalsRowFormula>SUBTOTAL(109,CashReceipt[Column2])</totalsRowFormula>
    </tableColumn>
    <tableColumn id="6" xr3:uid="{00000000-0010-0000-0200-000006000000}" name="Column6" totalsRowFunction="custom" totalsRowDxfId="47">
      <totalsRowFormula>SUBTOTAL(109,CashReceipt[Column2])</totalsRowFormula>
    </tableColumn>
    <tableColumn id="7" xr3:uid="{00000000-0010-0000-0200-000007000000}" name="Column7" totalsRowFunction="custom" totalsRowDxfId="46">
      <totalsRowFormula>SUBTOTAL(109,CashReceipt[Column2])</totalsRowFormula>
    </tableColumn>
    <tableColumn id="8" xr3:uid="{00000000-0010-0000-0200-000008000000}" name="Column8" totalsRowFunction="custom" totalsRowDxfId="45">
      <totalsRowFormula>SUBTOTAL(109,CashReceipt[Column2])</totalsRowFormula>
    </tableColumn>
    <tableColumn id="9" xr3:uid="{00000000-0010-0000-0200-000009000000}" name="Column9" totalsRowFunction="custom" totalsRowDxfId="44">
      <totalsRowFormula>SUBTOTAL(109,CashReceipt[Column2])</totalsRowFormula>
    </tableColumn>
    <tableColumn id="10" xr3:uid="{00000000-0010-0000-0200-00000A000000}" name="Column10" totalsRowFunction="custom" totalsRowDxfId="43">
      <totalsRowFormula>SUBTOTAL(109,CashReceipt[Column2])</totalsRowFormula>
    </tableColumn>
    <tableColumn id="11" xr3:uid="{00000000-0010-0000-0200-00000B000000}" name="Column11" totalsRowFunction="custom" totalsRowDxfId="42">
      <totalsRowFormula>SUBTOTAL(109,CashReceipt[Column2])</totalsRowFormula>
    </tableColumn>
    <tableColumn id="12" xr3:uid="{00000000-0010-0000-0200-00000C000000}" name="Column12" totalsRowFunction="custom" totalsRowDxfId="41">
      <totalsRowFormula>SUBTOTAL(109,CashReceipt[Column2])</totalsRowFormula>
    </tableColumn>
    <tableColumn id="13" xr3:uid="{00000000-0010-0000-0200-00000D000000}" name="Column13" totalsRowFunction="custom" totalsRowDxfId="40">
      <totalsRowFormula>SUBTOTAL(109,CashReceipt[Column2])</totalsRowFormula>
    </tableColumn>
    <tableColumn id="14" xr3:uid="{00000000-0010-0000-0200-00000E000000}" name="Column14" totalsRowFunction="custom" dataDxfId="39" totalsRowDxfId="38">
      <calculatedColumnFormula>SUM(CashReceipt[[#This Row],[Column1]:[Column13]])</calculatedColumnFormula>
      <totalsRowFormula>SUBTOTAL(109,CashReceipt[Column2])</totalsRowFormula>
    </tableColumn>
    <tableColumn id="18" xr3:uid="{00000000-0010-0000-0200-000012000000}" name="Column18" dataDxfId="37" totalsRowDxfId="36"/>
  </tableColumns>
  <tableStyleInfo name="TableStyleLight2" showFirstColumn="1" showLastColumn="1"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B23:S36" headerRowCount="0" totalsRowCount="1" headerRowDxfId="35">
  <tableColumns count="18">
    <tableColumn id="1" xr3:uid="{00000000-0010-0000-0300-000001000000}" name="Column1"/>
    <tableColumn id="2" xr3:uid="{00000000-0010-0000-0300-000002000000}" name="Column2" totalsRowLabel="Cash Paid Out Total" headerRowDxfId="34" totalsRowDxfId="33"/>
    <tableColumn id="3" xr3:uid="{00000000-0010-0000-0300-000003000000}" name="Column3" headerRowDxfId="32" totalsRowDxfId="31"/>
    <tableColumn id="4" xr3:uid="{00000000-0010-0000-0300-000004000000}" name="Column4" headerRowDxfId="30" totalsRowDxfId="29"/>
    <tableColumn id="5" xr3:uid="{00000000-0010-0000-0300-000005000000}" name="Column5" totalsRowFunction="sum" headerRowDxfId="28" totalsRowDxfId="27"/>
    <tableColumn id="6" xr3:uid="{00000000-0010-0000-0300-000006000000}" name="Column6" totalsRowFunction="sum" headerRowDxfId="26" totalsRowDxfId="25"/>
    <tableColumn id="7" xr3:uid="{00000000-0010-0000-0300-000007000000}" name="Column7" totalsRowFunction="sum" headerRowDxfId="24" totalsRowDxfId="23"/>
    <tableColumn id="8" xr3:uid="{00000000-0010-0000-0300-000008000000}" name="Column8" totalsRowFunction="sum" headerRowDxfId="22" totalsRowDxfId="21"/>
    <tableColumn id="9" xr3:uid="{00000000-0010-0000-0300-000009000000}" name="Column9" totalsRowFunction="sum" headerRowDxfId="20" totalsRowDxfId="19"/>
    <tableColumn id="10" xr3:uid="{00000000-0010-0000-0300-00000A000000}" name="Column10" totalsRowFunction="sum" headerRowDxfId="18" totalsRowDxfId="17"/>
    <tableColumn id="11" xr3:uid="{00000000-0010-0000-0300-00000B000000}" name="Column11" totalsRowFunction="sum" headerRowDxfId="16" totalsRowDxfId="15"/>
    <tableColumn id="12" xr3:uid="{00000000-0010-0000-0300-00000C000000}" name="Column12" totalsRowFunction="sum" headerRowDxfId="14" totalsRowDxfId="13"/>
    <tableColumn id="13" xr3:uid="{00000000-0010-0000-0300-00000D000000}" name="Column13" totalsRowFunction="sum" headerRowDxfId="12" totalsRowDxfId="11"/>
    <tableColumn id="14" xr3:uid="{00000000-0010-0000-0300-00000E000000}" name="Column14" totalsRowFunction="sum" headerRowDxfId="10" totalsRowDxfId="9"/>
    <tableColumn id="15" xr3:uid="{00000000-0010-0000-0300-00000F000000}" name="Column15" totalsRowFunction="sum" headerRowDxfId="8" totalsRowDxfId="7"/>
    <tableColumn id="16" xr3:uid="{00000000-0010-0000-0300-000010000000}" name="Column16" totalsRowFunction="sum" headerRowDxfId="6" totalsRowDxfId="5"/>
    <tableColumn id="17" xr3:uid="{00000000-0010-0000-0300-000011000000}" name="Column17" totalsRowFunction="sum" headerRowDxfId="4" totalsRowDxfId="3"/>
    <tableColumn id="18" xr3:uid="{00000000-0010-0000-0300-000012000000}" name="Column18" headerRowDxfId="2" dataDxfId="1" totalsRowDxfId="0"/>
  </tableColumns>
  <tableStyleInfo name="TableStyleLight3" showFirstColumn="1" showLastColumn="1"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igEpFinComp@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38"/>
  <sheetViews>
    <sheetView tabSelected="1" view="pageLayout" zoomScale="114" zoomScaleNormal="100" zoomScalePageLayoutView="114" workbookViewId="0">
      <selection activeCell="B18" sqref="B18"/>
    </sheetView>
  </sheetViews>
  <sheetFormatPr defaultRowHeight="15" x14ac:dyDescent="0.25"/>
  <cols>
    <col min="1" max="1" width="4.5703125" customWidth="1"/>
    <col min="4" max="4" width="14.42578125" customWidth="1"/>
    <col min="9" max="9" width="14.140625" customWidth="1"/>
    <col min="10" max="10" width="3.7109375" customWidth="1"/>
    <col min="11" max="11" width="8.7109375" customWidth="1"/>
  </cols>
  <sheetData>
    <row r="1" spans="2:9" x14ac:dyDescent="0.25">
      <c r="H1" t="s">
        <v>109</v>
      </c>
    </row>
    <row r="2" spans="2:9" x14ac:dyDescent="0.25">
      <c r="B2" s="70" t="s">
        <v>96</v>
      </c>
      <c r="C2" s="71"/>
      <c r="D2" s="71"/>
      <c r="E2" s="71"/>
      <c r="F2" s="71"/>
      <c r="G2" s="71"/>
      <c r="H2" s="71"/>
      <c r="I2" s="72"/>
    </row>
    <row r="3" spans="2:9" x14ac:dyDescent="0.25">
      <c r="B3" s="73" t="s">
        <v>88</v>
      </c>
      <c r="C3" s="65"/>
      <c r="D3" s="65"/>
      <c r="E3" s="65"/>
      <c r="F3" s="65"/>
      <c r="G3" s="65"/>
      <c r="H3" s="65"/>
      <c r="I3" s="74"/>
    </row>
    <row r="4" spans="2:9" x14ac:dyDescent="0.25">
      <c r="B4" s="73" t="s">
        <v>97</v>
      </c>
      <c r="C4" s="65"/>
      <c r="D4" s="65"/>
      <c r="E4" s="65"/>
      <c r="F4" s="65"/>
      <c r="G4" s="65"/>
      <c r="H4" s="65"/>
      <c r="I4" s="74"/>
    </row>
    <row r="5" spans="2:9" x14ac:dyDescent="0.25">
      <c r="B5" s="73" t="s">
        <v>98</v>
      </c>
      <c r="C5" s="65"/>
      <c r="D5" s="65"/>
      <c r="E5" s="65"/>
      <c r="F5" s="65"/>
      <c r="G5" s="65"/>
      <c r="H5" s="65"/>
      <c r="I5" s="74"/>
    </row>
    <row r="6" spans="2:9" x14ac:dyDescent="0.25">
      <c r="B6" s="73" t="s">
        <v>89</v>
      </c>
      <c r="C6" s="65"/>
      <c r="D6" s="65"/>
      <c r="E6" s="65"/>
      <c r="F6" s="65"/>
      <c r="G6" s="65"/>
      <c r="H6" s="65"/>
      <c r="I6" s="74"/>
    </row>
    <row r="7" spans="2:9" x14ac:dyDescent="0.25">
      <c r="B7" s="73"/>
      <c r="C7" s="65"/>
      <c r="D7" s="65"/>
      <c r="E7" s="65"/>
      <c r="F7" s="65"/>
      <c r="G7" s="65"/>
      <c r="H7" s="65"/>
      <c r="I7" s="74"/>
    </row>
    <row r="8" spans="2:9" x14ac:dyDescent="0.25">
      <c r="B8" s="73" t="s">
        <v>91</v>
      </c>
      <c r="C8" s="65"/>
      <c r="D8" s="65"/>
      <c r="E8" s="65"/>
      <c r="F8" s="65"/>
      <c r="G8" s="65"/>
      <c r="H8" s="65"/>
      <c r="I8" s="74"/>
    </row>
    <row r="9" spans="2:9" x14ac:dyDescent="0.25">
      <c r="B9" s="75" t="s">
        <v>90</v>
      </c>
      <c r="C9" s="65"/>
      <c r="D9" s="65"/>
      <c r="E9" s="65"/>
      <c r="F9" s="65"/>
      <c r="G9" s="65"/>
      <c r="H9" s="65"/>
      <c r="I9" s="74"/>
    </row>
    <row r="10" spans="2:9" x14ac:dyDescent="0.25">
      <c r="B10" s="73" t="s">
        <v>92</v>
      </c>
      <c r="C10" s="65"/>
      <c r="D10" s="65"/>
      <c r="E10" s="65"/>
      <c r="F10" s="65"/>
      <c r="G10" s="65"/>
      <c r="H10" s="65"/>
      <c r="I10" s="74"/>
    </row>
    <row r="11" spans="2:9" x14ac:dyDescent="0.25">
      <c r="B11" s="73" t="s">
        <v>93</v>
      </c>
      <c r="C11" s="65"/>
      <c r="D11" s="65"/>
      <c r="E11" s="65"/>
      <c r="F11" s="65"/>
      <c r="G11" s="65"/>
      <c r="H11" s="65"/>
      <c r="I11" s="74"/>
    </row>
    <row r="12" spans="2:9" x14ac:dyDescent="0.25">
      <c r="B12" s="73"/>
      <c r="C12" s="65"/>
      <c r="D12" s="65"/>
      <c r="E12" s="65"/>
      <c r="F12" s="65"/>
      <c r="G12" s="65"/>
      <c r="H12" s="65"/>
      <c r="I12" s="74"/>
    </row>
    <row r="13" spans="2:9" x14ac:dyDescent="0.25">
      <c r="B13" s="73" t="s">
        <v>94</v>
      </c>
      <c r="C13" s="65"/>
      <c r="D13" s="65"/>
      <c r="E13" s="65"/>
      <c r="F13" s="65"/>
      <c r="G13" s="65"/>
      <c r="H13" s="65"/>
      <c r="I13" s="74"/>
    </row>
    <row r="14" spans="2:9" x14ac:dyDescent="0.25">
      <c r="B14" s="76" t="s">
        <v>95</v>
      </c>
      <c r="C14" s="77"/>
      <c r="D14" s="77"/>
      <c r="E14" s="77"/>
      <c r="F14" s="77"/>
      <c r="G14" s="77"/>
      <c r="H14" s="77"/>
      <c r="I14" s="78"/>
    </row>
    <row r="15" spans="2:9" ht="23.25" x14ac:dyDescent="0.35">
      <c r="C15" s="29"/>
    </row>
    <row r="16" spans="2:9" ht="23.25" x14ac:dyDescent="0.35">
      <c r="C16" s="29" t="s">
        <v>99</v>
      </c>
    </row>
    <row r="17" spans="2:10" ht="67.5" customHeight="1" x14ac:dyDescent="0.25">
      <c r="B17" s="110" t="s">
        <v>115</v>
      </c>
      <c r="C17" s="110"/>
      <c r="D17" s="110"/>
      <c r="E17" s="110"/>
      <c r="F17" s="110"/>
      <c r="G17" s="110"/>
      <c r="H17" s="110"/>
      <c r="I17" s="110"/>
    </row>
    <row r="19" spans="2:10" ht="15.75" x14ac:dyDescent="0.25">
      <c r="C19" s="62" t="s">
        <v>49</v>
      </c>
      <c r="D19" s="108"/>
      <c r="E19" s="109"/>
      <c r="F19" s="109"/>
      <c r="G19" s="109"/>
      <c r="H19" s="109"/>
    </row>
    <row r="20" spans="2:10" ht="32.25" customHeight="1" x14ac:dyDescent="0.25">
      <c r="C20" s="62" t="s">
        <v>112</v>
      </c>
      <c r="D20" s="64">
        <v>44896</v>
      </c>
      <c r="E20" s="111" t="s">
        <v>114</v>
      </c>
      <c r="F20" s="112"/>
      <c r="G20" s="112"/>
      <c r="H20" s="112"/>
      <c r="I20" s="112"/>
    </row>
    <row r="21" spans="2:10" ht="15.75" x14ac:dyDescent="0.25">
      <c r="C21" s="62" t="s">
        <v>113</v>
      </c>
      <c r="D21" s="64">
        <f>FiscalYearStart+364</f>
        <v>45260</v>
      </c>
    </row>
    <row r="22" spans="2:10" ht="15.75" x14ac:dyDescent="0.25">
      <c r="C22" s="62" t="s">
        <v>100</v>
      </c>
      <c r="D22" s="63"/>
    </row>
    <row r="25" spans="2:10" ht="14.45" customHeight="1" x14ac:dyDescent="0.25">
      <c r="B25" s="79" t="s">
        <v>63</v>
      </c>
      <c r="C25" s="79"/>
      <c r="D25" s="79"/>
      <c r="E25" s="79"/>
      <c r="F25" s="79"/>
      <c r="G25" s="79"/>
      <c r="H25" s="79"/>
      <c r="I25" s="79"/>
      <c r="J25" s="61"/>
    </row>
    <row r="26" spans="2:10" x14ac:dyDescent="0.25">
      <c r="B26" s="79"/>
      <c r="C26" s="79"/>
      <c r="D26" s="79"/>
      <c r="E26" s="79"/>
      <c r="F26" s="79"/>
      <c r="G26" s="79"/>
      <c r="H26" s="79"/>
      <c r="I26" s="79"/>
      <c r="J26" s="61"/>
    </row>
    <row r="27" spans="2:10" x14ac:dyDescent="0.25">
      <c r="B27" s="79"/>
      <c r="C27" s="79"/>
      <c r="D27" s="79"/>
      <c r="E27" s="79"/>
      <c r="F27" s="79"/>
      <c r="G27" s="79"/>
      <c r="H27" s="79"/>
      <c r="I27" s="79"/>
      <c r="J27" s="61"/>
    </row>
    <row r="28" spans="2:10" x14ac:dyDescent="0.25">
      <c r="B28" s="79"/>
      <c r="C28" s="79"/>
      <c r="D28" s="79"/>
      <c r="E28" s="79"/>
      <c r="F28" s="79"/>
      <c r="G28" s="79"/>
      <c r="H28" s="79"/>
      <c r="I28" s="79"/>
      <c r="J28" s="61"/>
    </row>
    <row r="29" spans="2:10" x14ac:dyDescent="0.25">
      <c r="B29" s="79"/>
      <c r="C29" s="79"/>
      <c r="D29" s="79"/>
      <c r="E29" s="79"/>
      <c r="F29" s="79"/>
      <c r="G29" s="79"/>
      <c r="H29" s="79"/>
      <c r="I29" s="79"/>
      <c r="J29" s="61"/>
    </row>
    <row r="30" spans="2:10" x14ac:dyDescent="0.25">
      <c r="B30" s="79"/>
      <c r="C30" s="79"/>
      <c r="D30" s="79"/>
      <c r="E30" s="79"/>
      <c r="F30" s="79"/>
      <c r="G30" s="79"/>
      <c r="H30" s="79"/>
      <c r="I30" s="79"/>
      <c r="J30" s="61"/>
    </row>
    <row r="33" spans="2:11" ht="15.75" thickBot="1" x14ac:dyDescent="0.3">
      <c r="B33" s="27"/>
      <c r="C33" s="27"/>
      <c r="D33" s="27"/>
      <c r="E33" s="27"/>
      <c r="G33" s="27"/>
      <c r="H33" s="27"/>
      <c r="I33" s="27"/>
      <c r="J33" s="65"/>
      <c r="K33" s="65"/>
    </row>
    <row r="34" spans="2:11" x14ac:dyDescent="0.25">
      <c r="B34" t="s">
        <v>50</v>
      </c>
      <c r="G34" t="s">
        <v>35</v>
      </c>
    </row>
    <row r="37" spans="2:11" ht="15.75" thickBot="1" x14ac:dyDescent="0.3">
      <c r="B37" s="27"/>
      <c r="C37" s="27"/>
      <c r="D37" s="27"/>
      <c r="E37" s="27"/>
    </row>
    <row r="38" spans="2:11" x14ac:dyDescent="0.25">
      <c r="B38" t="s">
        <v>110</v>
      </c>
    </row>
  </sheetData>
  <mergeCells count="3">
    <mergeCell ref="B25:I30"/>
    <mergeCell ref="D19:H19"/>
    <mergeCell ref="B17:I17"/>
  </mergeCells>
  <hyperlinks>
    <hyperlink ref="B9" r:id="rId1" xr:uid="{3C2FC758-1958-47F6-A83F-56D0BDA6B65E}"/>
  </hyperlinks>
  <pageMargins left="0.7" right="0.7" top="0.75" bottom="0.75" header="0.3" footer="0.3"/>
  <pageSetup orientation="portrait" r:id="rId2"/>
  <headerFooter>
    <oddHeader xml:space="preserve">&amp;CSigEp Annual Financial Review Workbook (for Chapters &amp; AVCs)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G48"/>
  <sheetViews>
    <sheetView zoomScale="85" zoomScaleNormal="85" workbookViewId="0">
      <pane ySplit="9" topLeftCell="A10" activePane="bottomLeft" state="frozen"/>
      <selection pane="bottomLeft" activeCell="G19" sqref="G19"/>
    </sheetView>
  </sheetViews>
  <sheetFormatPr defaultRowHeight="15" outlineLevelRow="1" x14ac:dyDescent="0.25"/>
  <cols>
    <col min="1" max="1" width="3.85546875" customWidth="1"/>
    <col min="2" max="2" width="82.42578125" customWidth="1"/>
    <col min="3" max="6" width="9.5703125" customWidth="1"/>
    <col min="7" max="7" width="71.140625" customWidth="1"/>
  </cols>
  <sheetData>
    <row r="1" spans="2:7" ht="8.4499999999999993" customHeight="1" thickBot="1" x14ac:dyDescent="0.3"/>
    <row r="2" spans="2:7" s="3" customFormat="1" ht="26.25" x14ac:dyDescent="0.4">
      <c r="B2" s="81" t="s">
        <v>71</v>
      </c>
      <c r="C2" s="82"/>
      <c r="D2" s="82"/>
      <c r="E2" s="82"/>
      <c r="F2" s="82"/>
      <c r="G2" s="83"/>
    </row>
    <row r="3" spans="2:7" s="3" customFormat="1" ht="26.25" x14ac:dyDescent="0.4">
      <c r="B3" s="84"/>
      <c r="C3" s="85"/>
      <c r="D3" s="85"/>
      <c r="E3" s="85"/>
      <c r="F3" s="85"/>
      <c r="G3" s="86"/>
    </row>
    <row r="4" spans="2:7" s="3" customFormat="1" ht="27" thickBot="1" x14ac:dyDescent="0.45">
      <c r="B4" s="87"/>
      <c r="C4" s="88"/>
      <c r="D4" s="88"/>
      <c r="E4" s="88"/>
      <c r="F4" s="88"/>
      <c r="G4" s="89"/>
    </row>
    <row r="5" spans="2:7" s="32" customFormat="1" ht="30.75" hidden="1" outlineLevel="1" thickBot="1" x14ac:dyDescent="0.45">
      <c r="B5" s="34"/>
      <c r="C5" s="35" t="s">
        <v>0</v>
      </c>
      <c r="D5" s="36" t="s">
        <v>1</v>
      </c>
      <c r="E5" s="1" t="s">
        <v>53</v>
      </c>
      <c r="F5" s="36" t="s">
        <v>2</v>
      </c>
      <c r="G5" s="37" t="s">
        <v>18</v>
      </c>
    </row>
    <row r="6" spans="2:7" s="32" customFormat="1" ht="15" hidden="1" customHeight="1" outlineLevel="1" thickBot="1" x14ac:dyDescent="0.45">
      <c r="B6" s="38" t="s">
        <v>51</v>
      </c>
      <c r="C6" s="39"/>
      <c r="D6" s="39"/>
      <c r="E6" s="39"/>
      <c r="F6" s="39"/>
      <c r="G6" s="39"/>
    </row>
    <row r="7" spans="2:7" s="32" customFormat="1" ht="60.75" hidden="1" outlineLevel="1" thickBot="1" x14ac:dyDescent="0.45">
      <c r="B7" s="40" t="s">
        <v>5</v>
      </c>
      <c r="C7" s="41"/>
      <c r="D7" s="42"/>
      <c r="E7" s="41"/>
      <c r="F7" s="41"/>
      <c r="G7" s="43" t="s">
        <v>54</v>
      </c>
    </row>
    <row r="8" spans="2:7" s="32" customFormat="1" ht="27" hidden="1" outlineLevel="1" thickBot="1" x14ac:dyDescent="0.45">
      <c r="B8" s="33"/>
    </row>
    <row r="9" spans="2:7" ht="15.75" collapsed="1" thickBot="1" x14ac:dyDescent="0.3">
      <c r="B9" s="44"/>
      <c r="C9" s="102" t="s">
        <v>0</v>
      </c>
      <c r="D9" s="103" t="s">
        <v>1</v>
      </c>
      <c r="E9" s="104" t="s">
        <v>53</v>
      </c>
      <c r="F9" s="105" t="s">
        <v>101</v>
      </c>
      <c r="G9" s="9" t="s">
        <v>18</v>
      </c>
    </row>
    <row r="10" spans="2:7" s="6" customFormat="1" ht="19.5" thickBot="1" x14ac:dyDescent="0.35">
      <c r="B10" s="4" t="s">
        <v>7</v>
      </c>
      <c r="C10" s="5"/>
      <c r="D10" s="5"/>
      <c r="E10" s="5"/>
      <c r="F10" s="5"/>
      <c r="G10" s="5"/>
    </row>
    <row r="11" spans="2:7" ht="30.75" thickBot="1" x14ac:dyDescent="0.3">
      <c r="B11" s="2" t="s">
        <v>5</v>
      </c>
      <c r="C11" s="30"/>
      <c r="D11" s="30"/>
      <c r="E11" s="30"/>
      <c r="F11" s="30"/>
      <c r="G11" s="11"/>
    </row>
    <row r="12" spans="2:7" ht="15.75" thickBot="1" x14ac:dyDescent="0.3">
      <c r="B12" s="2" t="s">
        <v>3</v>
      </c>
      <c r="C12" s="30"/>
      <c r="D12" s="30"/>
      <c r="E12" s="30"/>
      <c r="F12" s="30"/>
      <c r="G12" s="11"/>
    </row>
    <row r="13" spans="2:7" ht="60.75" thickBot="1" x14ac:dyDescent="0.3">
      <c r="B13" s="2" t="s">
        <v>22</v>
      </c>
      <c r="C13" s="30"/>
      <c r="D13" s="30"/>
      <c r="E13" s="30"/>
      <c r="F13" s="30"/>
      <c r="G13" s="11"/>
    </row>
    <row r="14" spans="2:7" ht="30.75" thickBot="1" x14ac:dyDescent="0.3">
      <c r="B14" s="2" t="s">
        <v>6</v>
      </c>
      <c r="C14" s="30"/>
      <c r="D14" s="30"/>
      <c r="E14" s="30"/>
      <c r="F14" s="30"/>
      <c r="G14" s="11"/>
    </row>
    <row r="15" spans="2:7" ht="45.75" thickBot="1" x14ac:dyDescent="0.3">
      <c r="B15" s="2" t="s">
        <v>8</v>
      </c>
      <c r="C15" s="30"/>
      <c r="D15" s="30"/>
      <c r="E15" s="30"/>
      <c r="F15" s="30"/>
      <c r="G15" s="11"/>
    </row>
    <row r="16" spans="2:7" ht="30.75" thickBot="1" x14ac:dyDescent="0.3">
      <c r="B16" s="2" t="s">
        <v>9</v>
      </c>
      <c r="C16" s="30"/>
      <c r="D16" s="30"/>
      <c r="E16" s="30"/>
      <c r="F16" s="30"/>
      <c r="G16" s="11"/>
    </row>
    <row r="17" spans="2:7" ht="15.75" thickBot="1" x14ac:dyDescent="0.3">
      <c r="B17" s="2" t="s">
        <v>4</v>
      </c>
      <c r="C17" s="30"/>
      <c r="D17" s="30"/>
      <c r="E17" s="30"/>
      <c r="F17" s="30"/>
      <c r="G17" s="11"/>
    </row>
    <row r="18" spans="2:7" ht="15.75" thickBot="1" x14ac:dyDescent="0.3">
      <c r="B18" s="2" t="s">
        <v>108</v>
      </c>
      <c r="C18" s="107"/>
      <c r="D18" s="30"/>
      <c r="E18" s="107"/>
      <c r="F18" s="107"/>
      <c r="G18" s="11"/>
    </row>
    <row r="19" spans="2:7" ht="15.75" thickBot="1" x14ac:dyDescent="0.3">
      <c r="B19" s="2" t="s">
        <v>83</v>
      </c>
      <c r="C19" s="30"/>
      <c r="D19" s="30"/>
      <c r="E19" s="30"/>
      <c r="F19" s="30"/>
      <c r="G19" s="11"/>
    </row>
    <row r="20" spans="2:7" s="6" customFormat="1" ht="19.5" thickBot="1" x14ac:dyDescent="0.35">
      <c r="B20" s="4" t="s">
        <v>10</v>
      </c>
      <c r="C20" s="5"/>
      <c r="D20" s="5"/>
      <c r="E20" s="5"/>
      <c r="F20" s="5"/>
      <c r="G20" s="5"/>
    </row>
    <row r="21" spans="2:7" ht="30.75" thickBot="1" x14ac:dyDescent="0.3">
      <c r="B21" s="2" t="s">
        <v>15</v>
      </c>
      <c r="C21" s="30"/>
      <c r="D21" s="30"/>
      <c r="E21" s="30"/>
      <c r="F21" s="30"/>
      <c r="G21" s="10"/>
    </row>
    <row r="22" spans="2:7" ht="15.75" thickBot="1" x14ac:dyDescent="0.3">
      <c r="B22" s="2" t="s">
        <v>102</v>
      </c>
      <c r="C22" s="30"/>
      <c r="D22" s="30"/>
      <c r="E22" s="30"/>
      <c r="F22" s="30"/>
      <c r="G22" s="10"/>
    </row>
    <row r="23" spans="2:7" ht="15.75" thickBot="1" x14ac:dyDescent="0.3">
      <c r="B23" s="2" t="s">
        <v>84</v>
      </c>
      <c r="C23" s="30"/>
      <c r="D23" s="30"/>
      <c r="E23" s="30"/>
      <c r="F23" s="30"/>
      <c r="G23" s="10"/>
    </row>
    <row r="24" spans="2:7" ht="15.75" thickBot="1" x14ac:dyDescent="0.3">
      <c r="B24" s="2" t="s">
        <v>11</v>
      </c>
      <c r="C24" s="30"/>
      <c r="D24" s="30"/>
      <c r="E24" s="30"/>
      <c r="F24" s="30"/>
      <c r="G24" s="10"/>
    </row>
    <row r="25" spans="2:7" ht="30.75" thickBot="1" x14ac:dyDescent="0.3">
      <c r="B25" s="2" t="s">
        <v>20</v>
      </c>
      <c r="C25" s="30"/>
      <c r="D25" s="30"/>
      <c r="E25" s="30"/>
      <c r="F25" s="30"/>
      <c r="G25" s="10"/>
    </row>
    <row r="26" spans="2:7" s="6" customFormat="1" ht="19.5" thickBot="1" x14ac:dyDescent="0.35">
      <c r="B26" s="4" t="s">
        <v>19</v>
      </c>
      <c r="C26" s="5"/>
      <c r="D26" s="5"/>
      <c r="E26" s="5"/>
      <c r="F26" s="5"/>
      <c r="G26" s="5"/>
    </row>
    <row r="27" spans="2:7" s="6" customFormat="1" ht="30.75" thickBot="1" x14ac:dyDescent="0.35">
      <c r="B27" s="2" t="s">
        <v>103</v>
      </c>
      <c r="C27" s="30"/>
      <c r="D27" s="30"/>
      <c r="E27" s="30"/>
      <c r="F27" s="30"/>
      <c r="G27" s="10"/>
    </row>
    <row r="28" spans="2:7" ht="15.75" thickBot="1" x14ac:dyDescent="0.3">
      <c r="B28" s="2" t="s">
        <v>23</v>
      </c>
      <c r="C28" s="30"/>
      <c r="D28" s="30"/>
      <c r="E28" s="30"/>
      <c r="F28" s="30"/>
      <c r="G28" s="10"/>
    </row>
    <row r="29" spans="2:7" ht="15.75" thickBot="1" x14ac:dyDescent="0.3">
      <c r="B29" s="2" t="s">
        <v>21</v>
      </c>
      <c r="C29" s="30"/>
      <c r="D29" s="30"/>
      <c r="E29" s="30"/>
      <c r="F29" s="30"/>
      <c r="G29" s="10"/>
    </row>
    <row r="30" spans="2:7" ht="15.75" thickBot="1" x14ac:dyDescent="0.3">
      <c r="B30" s="2" t="s">
        <v>52</v>
      </c>
      <c r="C30" s="30"/>
      <c r="D30" s="30"/>
      <c r="E30" s="30"/>
      <c r="F30" s="30"/>
      <c r="G30" s="10"/>
    </row>
    <row r="31" spans="2:7" s="6" customFormat="1" ht="19.5" thickBot="1" x14ac:dyDescent="0.35">
      <c r="B31" s="4" t="s">
        <v>12</v>
      </c>
      <c r="C31" s="5"/>
      <c r="D31" s="5"/>
      <c r="E31" s="5"/>
      <c r="F31" s="5"/>
      <c r="G31" s="5"/>
    </row>
    <row r="32" spans="2:7" ht="45.75" thickBot="1" x14ac:dyDescent="0.3">
      <c r="B32" s="2" t="s">
        <v>104</v>
      </c>
      <c r="C32" s="30"/>
      <c r="D32" s="30"/>
      <c r="E32" s="30"/>
      <c r="F32" s="30"/>
      <c r="G32" s="31"/>
    </row>
    <row r="33" spans="2:7" ht="30.75" thickBot="1" x14ac:dyDescent="0.3">
      <c r="B33" s="2" t="s">
        <v>13</v>
      </c>
      <c r="C33" s="30"/>
      <c r="D33" s="30"/>
      <c r="E33" s="30"/>
      <c r="F33" s="30"/>
      <c r="G33" s="31"/>
    </row>
    <row r="34" spans="2:7" ht="30.75" thickBot="1" x14ac:dyDescent="0.3">
      <c r="B34" s="2" t="s">
        <v>14</v>
      </c>
      <c r="C34" s="30"/>
      <c r="D34" s="30"/>
      <c r="E34" s="30"/>
      <c r="F34" s="30"/>
      <c r="G34" s="31"/>
    </row>
    <row r="35" spans="2:7" ht="15.75" thickBot="1" x14ac:dyDescent="0.3">
      <c r="B35" s="2" t="s">
        <v>61</v>
      </c>
      <c r="C35" s="30"/>
      <c r="D35" s="30"/>
      <c r="E35" s="30"/>
      <c r="F35" s="30"/>
      <c r="G35" s="31"/>
    </row>
    <row r="36" spans="2:7" ht="15.75" thickBot="1" x14ac:dyDescent="0.3">
      <c r="B36" s="2" t="s">
        <v>62</v>
      </c>
      <c r="C36" s="30"/>
      <c r="D36" s="30"/>
      <c r="E36" s="30"/>
      <c r="F36" s="30"/>
      <c r="G36" s="31"/>
    </row>
    <row r="37" spans="2:7" ht="15.75" thickBot="1" x14ac:dyDescent="0.3">
      <c r="B37" s="2" t="s">
        <v>17</v>
      </c>
      <c r="C37" s="30"/>
      <c r="D37" s="30"/>
      <c r="E37" s="30"/>
      <c r="F37" s="30"/>
      <c r="G37" s="31"/>
    </row>
    <row r="38" spans="2:7" ht="30.75" thickBot="1" x14ac:dyDescent="0.3">
      <c r="B38" s="2" t="s">
        <v>16</v>
      </c>
      <c r="C38" s="30"/>
      <c r="D38" s="30"/>
      <c r="E38" s="30"/>
      <c r="F38" s="30"/>
      <c r="G38" s="31"/>
    </row>
    <row r="39" spans="2:7" s="6" customFormat="1" ht="18.75" x14ac:dyDescent="0.3">
      <c r="B39" s="7"/>
      <c r="C39" s="8"/>
      <c r="D39" s="8"/>
      <c r="E39" s="8"/>
      <c r="F39" s="8"/>
      <c r="G39" s="8"/>
    </row>
    <row r="40" spans="2:7" x14ac:dyDescent="0.25">
      <c r="B40" s="80"/>
      <c r="C40" s="80"/>
      <c r="D40" s="80"/>
      <c r="E40" s="80"/>
      <c r="F40" s="80"/>
      <c r="G40" s="80"/>
    </row>
    <row r="41" spans="2:7" ht="30" customHeight="1" x14ac:dyDescent="0.25">
      <c r="B41" s="80"/>
      <c r="C41" s="80"/>
      <c r="D41" s="80"/>
      <c r="E41" s="80"/>
      <c r="F41" s="80"/>
      <c r="G41" s="80"/>
    </row>
    <row r="42" spans="2:7" x14ac:dyDescent="0.25">
      <c r="B42" s="80"/>
      <c r="C42" s="80"/>
      <c r="D42" s="80"/>
      <c r="E42" s="80"/>
      <c r="F42" s="80"/>
      <c r="G42" s="80"/>
    </row>
    <row r="43" spans="2:7" x14ac:dyDescent="0.25">
      <c r="B43" s="80"/>
      <c r="C43" s="80"/>
      <c r="D43" s="80"/>
      <c r="E43" s="80"/>
      <c r="F43" s="80"/>
      <c r="G43" s="80"/>
    </row>
    <row r="44" spans="2:7" x14ac:dyDescent="0.25">
      <c r="B44" s="80"/>
      <c r="C44" s="80"/>
      <c r="D44" s="80"/>
      <c r="E44" s="80"/>
      <c r="F44" s="80"/>
      <c r="G44" s="80"/>
    </row>
    <row r="45" spans="2:7" x14ac:dyDescent="0.25">
      <c r="B45" s="12"/>
      <c r="C45" s="12"/>
      <c r="D45" s="12"/>
      <c r="E45" s="12"/>
      <c r="F45" s="12"/>
    </row>
    <row r="46" spans="2:7" x14ac:dyDescent="0.25">
      <c r="B46" s="12"/>
      <c r="C46" s="12"/>
      <c r="D46" s="12"/>
      <c r="E46" s="12"/>
      <c r="F46" s="12"/>
    </row>
    <row r="47" spans="2:7" x14ac:dyDescent="0.25">
      <c r="B47" s="12"/>
      <c r="C47" s="12"/>
      <c r="D47" s="12"/>
      <c r="E47" s="12"/>
      <c r="F47" s="12"/>
    </row>
    <row r="48" spans="2:7" x14ac:dyDescent="0.25">
      <c r="B48" s="12"/>
      <c r="C48" s="12"/>
      <c r="D48" s="12"/>
      <c r="E48" s="12"/>
      <c r="F48" s="12"/>
    </row>
  </sheetData>
  <mergeCells count="6">
    <mergeCell ref="B44:G44"/>
    <mergeCell ref="B2:G4"/>
    <mergeCell ref="B41:G41"/>
    <mergeCell ref="B40:G40"/>
    <mergeCell ref="B42:G42"/>
    <mergeCell ref="B43:G43"/>
  </mergeCells>
  <pageMargins left="0.7" right="0.7" top="0.75" bottom="0.75" header="0.3" footer="0.3"/>
  <pageSetup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33"/>
  <sheetViews>
    <sheetView workbookViewId="0">
      <selection activeCell="B21" sqref="B21:B32"/>
    </sheetView>
  </sheetViews>
  <sheetFormatPr defaultRowHeight="15" x14ac:dyDescent="0.25"/>
  <cols>
    <col min="1" max="1" width="2.7109375" customWidth="1"/>
    <col min="2" max="2" width="23.5703125" bestFit="1" customWidth="1"/>
    <col min="3" max="3" width="11.140625" bestFit="1" customWidth="1"/>
    <col min="4" max="4" width="13.140625" customWidth="1"/>
    <col min="5" max="5" width="10.42578125" bestFit="1" customWidth="1"/>
    <col min="6" max="6" width="53.42578125" customWidth="1"/>
  </cols>
  <sheetData>
    <row r="1" spans="2:6" ht="15.75" thickBot="1" x14ac:dyDescent="0.3"/>
    <row r="2" spans="2:6" x14ac:dyDescent="0.25">
      <c r="B2" s="81" t="s">
        <v>70</v>
      </c>
      <c r="C2" s="82"/>
      <c r="D2" s="82"/>
      <c r="E2" s="82"/>
      <c r="F2" s="83"/>
    </row>
    <row r="3" spans="2:6" x14ac:dyDescent="0.25">
      <c r="B3" s="84"/>
      <c r="C3" s="85"/>
      <c r="D3" s="85"/>
      <c r="E3" s="85"/>
      <c r="F3" s="86"/>
    </row>
    <row r="4" spans="2:6" x14ac:dyDescent="0.25">
      <c r="B4" s="84"/>
      <c r="C4" s="85"/>
      <c r="D4" s="85"/>
      <c r="E4" s="85"/>
      <c r="F4" s="86"/>
    </row>
    <row r="5" spans="2:6" ht="15.75" thickBot="1" x14ac:dyDescent="0.3">
      <c r="B5" s="87"/>
      <c r="C5" s="88"/>
      <c r="D5" s="88"/>
      <c r="E5" s="88"/>
      <c r="F5" s="89"/>
    </row>
    <row r="6" spans="2:6" ht="15.75" thickBot="1" x14ac:dyDescent="0.3">
      <c r="B6" s="45"/>
      <c r="C6" s="45"/>
      <c r="D6" s="45"/>
      <c r="E6" s="45"/>
      <c r="F6" s="45"/>
    </row>
    <row r="7" spans="2:6" ht="15.75" thickBot="1" x14ac:dyDescent="0.3">
      <c r="B7" t="s">
        <v>57</v>
      </c>
      <c r="C7" t="s">
        <v>60</v>
      </c>
      <c r="D7" t="s">
        <v>55</v>
      </c>
      <c r="E7" s="58" t="s">
        <v>56</v>
      </c>
      <c r="F7" s="53" t="s">
        <v>18</v>
      </c>
    </row>
    <row r="8" spans="2:6" x14ac:dyDescent="0.25">
      <c r="B8" t="s">
        <v>30</v>
      </c>
      <c r="C8" s="55">
        <v>0</v>
      </c>
      <c r="D8" s="55">
        <v>0</v>
      </c>
      <c r="E8" s="54">
        <f>Income[[#This Row],[Budgeted]]-Income[[#This Row],[Actual]]</f>
        <v>0</v>
      </c>
      <c r="F8" s="59"/>
    </row>
    <row r="9" spans="2:6" x14ac:dyDescent="0.25">
      <c r="B9" t="s">
        <v>85</v>
      </c>
      <c r="C9" s="55"/>
      <c r="D9" s="55"/>
      <c r="E9" s="54">
        <f>Income[[#This Row],[Budgeted]]-Income[[#This Row],[Actual]]</f>
        <v>0</v>
      </c>
      <c r="F9" s="69"/>
    </row>
    <row r="10" spans="2:6" x14ac:dyDescent="0.25">
      <c r="B10" t="s">
        <v>86</v>
      </c>
      <c r="C10" s="55">
        <v>0</v>
      </c>
      <c r="D10" s="55">
        <v>0</v>
      </c>
      <c r="E10" s="54">
        <f>Income[[#This Row],[Budgeted]]-Income[[#This Row],[Actual]]</f>
        <v>0</v>
      </c>
      <c r="F10" s="59"/>
    </row>
    <row r="11" spans="2:6" x14ac:dyDescent="0.25">
      <c r="B11" t="s">
        <v>31</v>
      </c>
      <c r="C11" s="55">
        <v>0</v>
      </c>
      <c r="D11" s="55">
        <v>0</v>
      </c>
      <c r="E11" s="54">
        <f>Income[[#This Row],[Budgeted]]-Income[[#This Row],[Actual]]</f>
        <v>0</v>
      </c>
      <c r="F11" s="59"/>
    </row>
    <row r="12" spans="2:6" x14ac:dyDescent="0.25">
      <c r="B12" t="s">
        <v>32</v>
      </c>
      <c r="C12" s="55">
        <v>0</v>
      </c>
      <c r="D12" s="55">
        <v>0</v>
      </c>
      <c r="E12" s="54">
        <f>Income[[#This Row],[Budgeted]]-Income[[#This Row],[Actual]]</f>
        <v>0</v>
      </c>
      <c r="F12" s="59"/>
    </row>
    <row r="13" spans="2:6" x14ac:dyDescent="0.25">
      <c r="B13" t="s">
        <v>33</v>
      </c>
      <c r="C13" s="55">
        <v>0</v>
      </c>
      <c r="D13" s="55">
        <v>0</v>
      </c>
      <c r="E13" s="54">
        <f>Income[[#This Row],[Budgeted]]-Income[[#This Row],[Actual]]</f>
        <v>0</v>
      </c>
      <c r="F13" s="59"/>
    </row>
    <row r="14" spans="2:6" x14ac:dyDescent="0.25">
      <c r="B14" t="s">
        <v>34</v>
      </c>
      <c r="C14" s="55">
        <v>0</v>
      </c>
      <c r="D14" s="55">
        <v>0</v>
      </c>
      <c r="E14" s="54">
        <f>Income[[#This Row],[Budgeted]]-Income[[#This Row],[Actual]]</f>
        <v>0</v>
      </c>
      <c r="F14" s="59"/>
    </row>
    <row r="15" spans="2:6" x14ac:dyDescent="0.25">
      <c r="B15" t="s">
        <v>46</v>
      </c>
      <c r="C15" s="55">
        <v>0</v>
      </c>
      <c r="D15" s="55">
        <v>0</v>
      </c>
      <c r="E15" s="54">
        <f>Income[[#This Row],[Budgeted]]-Income[[#This Row],[Actual]]</f>
        <v>0</v>
      </c>
      <c r="F15" s="59"/>
    </row>
    <row r="16" spans="2:6" x14ac:dyDescent="0.25">
      <c r="B16" t="s">
        <v>46</v>
      </c>
      <c r="C16" s="55">
        <v>0</v>
      </c>
      <c r="D16" s="55">
        <v>0</v>
      </c>
      <c r="E16" s="54">
        <f>Income[[#This Row],[Budgeted]]-Income[[#This Row],[Actual]]</f>
        <v>0</v>
      </c>
      <c r="F16" s="59"/>
    </row>
    <row r="17" spans="2:6" ht="15.75" thickBot="1" x14ac:dyDescent="0.3">
      <c r="B17" t="s">
        <v>59</v>
      </c>
      <c r="C17" s="54">
        <f>SUBTOTAL(109,Income[Budgeted])</f>
        <v>0</v>
      </c>
      <c r="D17" s="54">
        <f>SUBTOTAL(109,Income[Actual])</f>
        <v>0</v>
      </c>
      <c r="E17" s="54">
        <f>SUBTOTAL(109,Income[Variance])</f>
        <v>0</v>
      </c>
      <c r="F17" s="60"/>
    </row>
    <row r="19" spans="2:6" ht="15.75" thickBot="1" x14ac:dyDescent="0.3"/>
    <row r="20" spans="2:6" ht="15.75" thickBot="1" x14ac:dyDescent="0.3">
      <c r="B20" t="s">
        <v>58</v>
      </c>
      <c r="C20" t="s">
        <v>60</v>
      </c>
      <c r="D20" t="s">
        <v>55</v>
      </c>
      <c r="E20" t="s">
        <v>56</v>
      </c>
      <c r="F20" s="52" t="s">
        <v>18</v>
      </c>
    </row>
    <row r="21" spans="2:6" x14ac:dyDescent="0.25">
      <c r="B21" t="s">
        <v>87</v>
      </c>
      <c r="C21" s="55">
        <v>0</v>
      </c>
      <c r="D21" s="55">
        <v>0</v>
      </c>
      <c r="E21" s="56">
        <f>Table2[[#This Row],[Budgeted]]-Table2[[#This Row],[Actual]]</f>
        <v>0</v>
      </c>
      <c r="F21" s="59"/>
    </row>
    <row r="22" spans="2:6" x14ac:dyDescent="0.25">
      <c r="B22" t="s">
        <v>35</v>
      </c>
      <c r="C22" s="55">
        <v>0</v>
      </c>
      <c r="D22" s="55">
        <v>0</v>
      </c>
      <c r="E22" s="56">
        <f>Table2[[#This Row],[Budgeted]]-Table2[[#This Row],[Actual]]</f>
        <v>0</v>
      </c>
      <c r="F22" s="59"/>
    </row>
    <row r="23" spans="2:6" x14ac:dyDescent="0.25">
      <c r="B23" t="s">
        <v>36</v>
      </c>
      <c r="C23" s="55">
        <v>0</v>
      </c>
      <c r="D23" s="55">
        <v>0</v>
      </c>
      <c r="E23" s="56">
        <f>Table2[[#This Row],[Budgeted]]-Table2[[#This Row],[Actual]]</f>
        <v>0</v>
      </c>
      <c r="F23" s="59"/>
    </row>
    <row r="24" spans="2:6" x14ac:dyDescent="0.25">
      <c r="B24" t="s">
        <v>37</v>
      </c>
      <c r="C24" s="55">
        <v>0</v>
      </c>
      <c r="D24" s="55">
        <v>0</v>
      </c>
      <c r="E24" s="56">
        <f>Table2[[#This Row],[Budgeted]]-Table2[[#This Row],[Actual]]</f>
        <v>0</v>
      </c>
      <c r="F24" s="59"/>
    </row>
    <row r="25" spans="2:6" x14ac:dyDescent="0.25">
      <c r="B25" t="s">
        <v>38</v>
      </c>
      <c r="C25" s="55">
        <v>0</v>
      </c>
      <c r="D25" s="55">
        <v>0</v>
      </c>
      <c r="E25" s="56">
        <f>Table2[[#This Row],[Budgeted]]-Table2[[#This Row],[Actual]]</f>
        <v>0</v>
      </c>
      <c r="F25" s="59"/>
    </row>
    <row r="26" spans="2:6" x14ac:dyDescent="0.25">
      <c r="B26" t="s">
        <v>39</v>
      </c>
      <c r="C26" s="55">
        <v>0</v>
      </c>
      <c r="D26" s="55">
        <v>0</v>
      </c>
      <c r="E26" s="56">
        <f>Table2[[#This Row],[Budgeted]]-Table2[[#This Row],[Actual]]</f>
        <v>0</v>
      </c>
      <c r="F26" s="59"/>
    </row>
    <row r="27" spans="2:6" x14ac:dyDescent="0.25">
      <c r="B27" t="s">
        <v>40</v>
      </c>
      <c r="C27" s="55">
        <v>0</v>
      </c>
      <c r="D27" s="55">
        <v>0</v>
      </c>
      <c r="E27" s="56">
        <f>Table2[[#This Row],[Budgeted]]-Table2[[#This Row],[Actual]]</f>
        <v>0</v>
      </c>
      <c r="F27" s="59"/>
    </row>
    <row r="28" spans="2:6" x14ac:dyDescent="0.25">
      <c r="B28" t="s">
        <v>41</v>
      </c>
      <c r="C28" s="55">
        <v>0</v>
      </c>
      <c r="D28" s="55">
        <v>0</v>
      </c>
      <c r="E28" s="56">
        <f>Table2[[#This Row],[Budgeted]]-Table2[[#This Row],[Actual]]</f>
        <v>0</v>
      </c>
      <c r="F28" s="59"/>
    </row>
    <row r="29" spans="2:6" x14ac:dyDescent="0.25">
      <c r="B29" t="s">
        <v>42</v>
      </c>
      <c r="C29" s="55">
        <v>0</v>
      </c>
      <c r="D29" s="55">
        <v>0</v>
      </c>
      <c r="E29" s="56">
        <f>Table2[[#This Row],[Budgeted]]-Table2[[#This Row],[Actual]]</f>
        <v>0</v>
      </c>
      <c r="F29" s="59"/>
    </row>
    <row r="30" spans="2:6" x14ac:dyDescent="0.25">
      <c r="B30" t="s">
        <v>43</v>
      </c>
      <c r="C30" s="55">
        <v>0</v>
      </c>
      <c r="D30" s="55">
        <v>0</v>
      </c>
      <c r="E30" s="56">
        <f>Table2[[#This Row],[Budgeted]]-Table2[[#This Row],[Actual]]</f>
        <v>0</v>
      </c>
      <c r="F30" s="59"/>
    </row>
    <row r="31" spans="2:6" x14ac:dyDescent="0.25">
      <c r="B31" t="s">
        <v>46</v>
      </c>
      <c r="C31" s="55">
        <v>0</v>
      </c>
      <c r="D31" s="55">
        <v>0</v>
      </c>
      <c r="E31" s="56">
        <f>Table2[[#This Row],[Budgeted]]-Table2[[#This Row],[Actual]]</f>
        <v>0</v>
      </c>
      <c r="F31" s="59"/>
    </row>
    <row r="32" spans="2:6" x14ac:dyDescent="0.25">
      <c r="B32" t="s">
        <v>46</v>
      </c>
      <c r="C32" s="55">
        <v>0</v>
      </c>
      <c r="D32" s="55">
        <v>0</v>
      </c>
      <c r="E32" s="56">
        <f>Table2[[#This Row],[Budgeted]]-Table2[[#This Row],[Actual]]</f>
        <v>0</v>
      </c>
      <c r="F32" s="59"/>
    </row>
    <row r="33" spans="2:6" ht="15.75" thickBot="1" x14ac:dyDescent="0.3">
      <c r="B33" t="s">
        <v>59</v>
      </c>
      <c r="C33" s="57">
        <f>SUBTOTAL(109,Table2[Budgeted])</f>
        <v>0</v>
      </c>
      <c r="D33" s="57">
        <f>SUBTOTAL(109,Table2[Actual])</f>
        <v>0</v>
      </c>
      <c r="E33" s="57">
        <f>SUBTOTAL(109,Table2[Variance])</f>
        <v>0</v>
      </c>
      <c r="F33" s="60"/>
    </row>
  </sheetData>
  <mergeCells count="1">
    <mergeCell ref="B2:F5"/>
  </mergeCells>
  <pageMargins left="0.7" right="0.7" top="0.75" bottom="0.75" header="0.3" footer="0.3"/>
  <pageSetup orientation="portrait" copies="0"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38"/>
  <sheetViews>
    <sheetView zoomScale="85" zoomScaleNormal="85" workbookViewId="0">
      <selection activeCell="B7" sqref="B7"/>
    </sheetView>
  </sheetViews>
  <sheetFormatPr defaultRowHeight="15" x14ac:dyDescent="0.25"/>
  <cols>
    <col min="1" max="1" width="2.5703125" customWidth="1"/>
    <col min="2" max="3" width="3.140625" customWidth="1"/>
    <col min="4" max="4" width="26.5703125" bestFit="1" customWidth="1"/>
    <col min="5" max="5" width="15.7109375" customWidth="1"/>
    <col min="6" max="10" width="10.28515625" customWidth="1"/>
    <col min="11" max="17" width="11.28515625" customWidth="1"/>
    <col min="18" max="18" width="13.5703125" customWidth="1"/>
    <col min="19" max="19" width="16.42578125" customWidth="1"/>
    <col min="20" max="20" width="53.7109375" customWidth="1"/>
  </cols>
  <sheetData>
    <row r="1" spans="1:20" ht="6.95" customHeight="1" thickBot="1" x14ac:dyDescent="0.3"/>
    <row r="2" spans="1:20" ht="14.45" customHeight="1" x14ac:dyDescent="0.25">
      <c r="B2" s="93" t="s">
        <v>111</v>
      </c>
      <c r="C2" s="94"/>
      <c r="D2" s="94"/>
      <c r="E2" s="94"/>
      <c r="F2" s="94"/>
      <c r="G2" s="94"/>
      <c r="H2" s="94"/>
      <c r="I2" s="94"/>
      <c r="J2" s="94"/>
      <c r="K2" s="94"/>
      <c r="L2" s="94"/>
      <c r="M2" s="94"/>
      <c r="N2" s="94"/>
      <c r="O2" s="94"/>
      <c r="P2" s="94"/>
      <c r="Q2" s="94"/>
      <c r="R2" s="95"/>
    </row>
    <row r="3" spans="1:20" x14ac:dyDescent="0.25">
      <c r="B3" s="96"/>
      <c r="C3" s="97"/>
      <c r="D3" s="97"/>
      <c r="E3" s="97"/>
      <c r="F3" s="97"/>
      <c r="G3" s="97"/>
      <c r="H3" s="97"/>
      <c r="I3" s="97"/>
      <c r="J3" s="97"/>
      <c r="K3" s="97"/>
      <c r="L3" s="97"/>
      <c r="M3" s="97"/>
      <c r="N3" s="97"/>
      <c r="O3" s="97"/>
      <c r="P3" s="97"/>
      <c r="Q3" s="97"/>
      <c r="R3" s="98"/>
    </row>
    <row r="4" spans="1:20" x14ac:dyDescent="0.25">
      <c r="A4" s="14"/>
      <c r="B4" s="96"/>
      <c r="C4" s="97"/>
      <c r="D4" s="97"/>
      <c r="E4" s="97"/>
      <c r="F4" s="97"/>
      <c r="G4" s="97"/>
      <c r="H4" s="97"/>
      <c r="I4" s="97"/>
      <c r="J4" s="97"/>
      <c r="K4" s="97"/>
      <c r="L4" s="97"/>
      <c r="M4" s="97"/>
      <c r="N4" s="97"/>
      <c r="O4" s="97"/>
      <c r="P4" s="97"/>
      <c r="Q4" s="97"/>
      <c r="R4" s="98"/>
    </row>
    <row r="5" spans="1:20" x14ac:dyDescent="0.25">
      <c r="A5" s="14"/>
      <c r="B5" s="96"/>
      <c r="C5" s="97"/>
      <c r="D5" s="97"/>
      <c r="E5" s="97"/>
      <c r="F5" s="97"/>
      <c r="G5" s="97"/>
      <c r="H5" s="97"/>
      <c r="I5" s="97"/>
      <c r="J5" s="97"/>
      <c r="K5" s="97"/>
      <c r="L5" s="97"/>
      <c r="M5" s="97"/>
      <c r="N5" s="97"/>
      <c r="O5" s="97"/>
      <c r="P5" s="97"/>
      <c r="Q5" s="97"/>
      <c r="R5" s="98"/>
    </row>
    <row r="6" spans="1:20" ht="15.75" thickBot="1" x14ac:dyDescent="0.3">
      <c r="B6" s="99"/>
      <c r="C6" s="100"/>
      <c r="D6" s="100"/>
      <c r="E6" s="100"/>
      <c r="F6" s="100"/>
      <c r="G6" s="100"/>
      <c r="H6" s="100"/>
      <c r="I6" s="100"/>
      <c r="J6" s="100"/>
      <c r="K6" s="100"/>
      <c r="L6" s="100"/>
      <c r="M6" s="100"/>
      <c r="N6" s="100"/>
      <c r="O6" s="100"/>
      <c r="P6" s="100"/>
      <c r="Q6" s="100"/>
      <c r="R6" s="101"/>
    </row>
    <row r="7" spans="1:20" x14ac:dyDescent="0.25">
      <c r="C7" s="28"/>
      <c r="F7" s="45"/>
      <c r="G7" s="45"/>
      <c r="H7" s="45"/>
      <c r="I7" s="45"/>
      <c r="J7" s="45"/>
      <c r="K7" s="45"/>
      <c r="L7" s="45"/>
      <c r="M7" s="45"/>
      <c r="N7" s="45"/>
      <c r="O7" s="45"/>
      <c r="P7" s="45"/>
      <c r="Q7" s="45"/>
      <c r="R7" s="45"/>
      <c r="S7" s="45"/>
    </row>
    <row r="8" spans="1:20" s="13" customFormat="1" ht="30" x14ac:dyDescent="0.25">
      <c r="E8" s="24" t="s">
        <v>25</v>
      </c>
      <c r="F8" s="66" t="str">
        <f>UPPER(TEXT(FiscalYearStart,"mmm"))</f>
        <v>DEC</v>
      </c>
      <c r="G8" s="66" t="str">
        <f>UPPER(TEXT(EOMONTH(FiscalYearStart,1),"mmm"))</f>
        <v>JAN</v>
      </c>
      <c r="H8" s="66" t="str">
        <f>UPPER(TEXT(EOMONTH(FiscalYearStart,2),"mmm"))</f>
        <v>FEB</v>
      </c>
      <c r="I8" s="66" t="str">
        <f>UPPER(TEXT(EOMONTH(FiscalYearStart,3),"mmm"))</f>
        <v>MAR</v>
      </c>
      <c r="J8" s="66" t="str">
        <f>UPPER(TEXT(EOMONTH(FiscalYearStart,4),"mmm"))</f>
        <v>APR</v>
      </c>
      <c r="K8" s="66" t="str">
        <f>UPPER(TEXT(EOMONTH(FiscalYearStart,5),"mmm"))</f>
        <v>MAY</v>
      </c>
      <c r="L8" s="66" t="str">
        <f>UPPER(TEXT(EOMONTH(FiscalYearStart,6),"mmm"))</f>
        <v>JUN</v>
      </c>
      <c r="M8" s="66" t="str">
        <f>UPPER(TEXT(EOMONTH(FiscalYearStart,7),"mmm"))</f>
        <v>JUL</v>
      </c>
      <c r="N8" s="66" t="str">
        <f>UPPER(TEXT(EOMONTH(FiscalYearStart,8),"mmm"))</f>
        <v>AUG</v>
      </c>
      <c r="O8" s="66" t="str">
        <f>UPPER(TEXT(EOMONTH(FiscalYearStart,9),"mmm"))</f>
        <v>SEP</v>
      </c>
      <c r="P8" s="66" t="str">
        <f>UPPER(TEXT(EOMONTH(FiscalYearStart,10),"mmm"))</f>
        <v>OCT</v>
      </c>
      <c r="Q8" s="66" t="str">
        <f>UPPER(TEXT(EOMONTH(FiscalYearStart,11),"mmm"))</f>
        <v>NOV</v>
      </c>
      <c r="R8" s="24" t="s">
        <v>26</v>
      </c>
    </row>
    <row r="9" spans="1:20" ht="15.75" thickBot="1" x14ac:dyDescent="0.3"/>
    <row r="10" spans="1:20" ht="15.75" thickBot="1" x14ac:dyDescent="0.3">
      <c r="B10" s="21" t="s">
        <v>27</v>
      </c>
      <c r="C10" s="22"/>
      <c r="D10" s="22"/>
      <c r="E10" s="25"/>
      <c r="F10" s="21">
        <f>E38</f>
        <v>0</v>
      </c>
      <c r="G10" s="21">
        <f t="shared" ref="G10:Q10" si="0">F38</f>
        <v>0</v>
      </c>
      <c r="H10" s="21">
        <f t="shared" si="0"/>
        <v>0</v>
      </c>
      <c r="I10" s="21">
        <f t="shared" si="0"/>
        <v>0</v>
      </c>
      <c r="J10" s="21">
        <f t="shared" si="0"/>
        <v>0</v>
      </c>
      <c r="K10" s="21">
        <f t="shared" si="0"/>
        <v>0</v>
      </c>
      <c r="L10" s="21">
        <f t="shared" si="0"/>
        <v>0</v>
      </c>
      <c r="M10" s="21">
        <f t="shared" si="0"/>
        <v>0</v>
      </c>
      <c r="N10" s="21">
        <f t="shared" si="0"/>
        <v>0</v>
      </c>
      <c r="O10" s="21">
        <f t="shared" si="0"/>
        <v>0</v>
      </c>
      <c r="P10" s="21">
        <f t="shared" si="0"/>
        <v>0</v>
      </c>
      <c r="Q10" s="21">
        <f t="shared" si="0"/>
        <v>0</v>
      </c>
      <c r="R10" s="22">
        <f>Q38</f>
        <v>0</v>
      </c>
      <c r="S10" s="52" t="s">
        <v>47</v>
      </c>
      <c r="T10" s="53" t="s">
        <v>18</v>
      </c>
    </row>
    <row r="11" spans="1:20" x14ac:dyDescent="0.25">
      <c r="C11" s="20" t="s">
        <v>24</v>
      </c>
      <c r="D11" s="17"/>
      <c r="E11" s="17"/>
      <c r="F11" s="17"/>
      <c r="G11" s="17"/>
      <c r="H11" s="17"/>
      <c r="I11" s="17"/>
      <c r="J11" s="17"/>
      <c r="K11" s="17"/>
      <c r="L11" s="17"/>
      <c r="M11" s="17"/>
      <c r="N11" s="17"/>
      <c r="O11" s="17"/>
      <c r="P11" s="17"/>
      <c r="Q11" s="17"/>
      <c r="R11" s="17">
        <f>SUM(CashReceipt[[#This Row],[Column1]:[Column13]])</f>
        <v>0</v>
      </c>
      <c r="S11" s="49"/>
      <c r="T11" s="90"/>
    </row>
    <row r="12" spans="1:20" x14ac:dyDescent="0.25">
      <c r="D12" t="s">
        <v>30</v>
      </c>
      <c r="E12" s="47"/>
      <c r="F12" s="47">
        <v>0</v>
      </c>
      <c r="G12" s="47">
        <v>0</v>
      </c>
      <c r="H12" s="47">
        <v>0</v>
      </c>
      <c r="I12" s="47">
        <v>0</v>
      </c>
      <c r="J12" s="47">
        <v>0</v>
      </c>
      <c r="K12" s="47">
        <v>0</v>
      </c>
      <c r="L12" s="47">
        <v>0</v>
      </c>
      <c r="M12" s="47">
        <v>0</v>
      </c>
      <c r="N12" s="47">
        <v>0</v>
      </c>
      <c r="O12" s="47">
        <v>0</v>
      </c>
      <c r="P12" s="47">
        <v>0</v>
      </c>
      <c r="Q12" s="47">
        <v>0</v>
      </c>
      <c r="R12" s="47">
        <v>0</v>
      </c>
      <c r="S12" s="49"/>
      <c r="T12" s="91"/>
    </row>
    <row r="13" spans="1:20" x14ac:dyDescent="0.25">
      <c r="D13" t="s">
        <v>85</v>
      </c>
      <c r="E13" s="47"/>
      <c r="F13" s="47">
        <v>0</v>
      </c>
      <c r="G13" s="47">
        <v>0</v>
      </c>
      <c r="H13" s="47">
        <v>0</v>
      </c>
      <c r="I13" s="47">
        <v>0</v>
      </c>
      <c r="J13" s="47">
        <v>0</v>
      </c>
      <c r="K13" s="47">
        <v>0</v>
      </c>
      <c r="L13" s="47">
        <v>0</v>
      </c>
      <c r="M13" s="47">
        <v>0</v>
      </c>
      <c r="N13" s="47">
        <v>0</v>
      </c>
      <c r="O13" s="47">
        <v>0</v>
      </c>
      <c r="P13" s="47">
        <v>0</v>
      </c>
      <c r="Q13" s="47">
        <v>0</v>
      </c>
      <c r="R13" s="47">
        <v>0</v>
      </c>
      <c r="S13" s="49"/>
      <c r="T13" s="91"/>
    </row>
    <row r="14" spans="1:20" x14ac:dyDescent="0.25">
      <c r="D14" t="s">
        <v>86</v>
      </c>
      <c r="E14" s="47"/>
      <c r="F14" s="47">
        <v>0</v>
      </c>
      <c r="G14" s="47">
        <v>0</v>
      </c>
      <c r="H14" s="47">
        <v>0</v>
      </c>
      <c r="I14" s="47">
        <v>0</v>
      </c>
      <c r="J14" s="47">
        <v>0</v>
      </c>
      <c r="K14" s="47">
        <v>0</v>
      </c>
      <c r="L14" s="47">
        <v>0</v>
      </c>
      <c r="M14" s="47">
        <v>0</v>
      </c>
      <c r="N14" s="47">
        <v>0</v>
      </c>
      <c r="O14" s="47">
        <v>0</v>
      </c>
      <c r="P14" s="47">
        <v>0</v>
      </c>
      <c r="Q14" s="47">
        <v>0</v>
      </c>
      <c r="R14" s="47">
        <v>0</v>
      </c>
      <c r="S14" s="49"/>
      <c r="T14" s="91"/>
    </row>
    <row r="15" spans="1:20" x14ac:dyDescent="0.25">
      <c r="D15" t="s">
        <v>31</v>
      </c>
      <c r="E15" s="47"/>
      <c r="F15" s="47">
        <v>0</v>
      </c>
      <c r="G15" s="47">
        <v>0</v>
      </c>
      <c r="H15" s="47">
        <v>0</v>
      </c>
      <c r="I15" s="47">
        <v>0</v>
      </c>
      <c r="J15" s="47">
        <v>0</v>
      </c>
      <c r="K15" s="47">
        <v>0</v>
      </c>
      <c r="L15" s="47">
        <v>0</v>
      </c>
      <c r="M15" s="47">
        <v>0</v>
      </c>
      <c r="N15" s="47">
        <v>0</v>
      </c>
      <c r="O15" s="47">
        <v>0</v>
      </c>
      <c r="P15" s="47">
        <v>0</v>
      </c>
      <c r="Q15" s="47">
        <v>0</v>
      </c>
      <c r="R15" s="47">
        <v>0</v>
      </c>
      <c r="S15" s="49"/>
      <c r="T15" s="91"/>
    </row>
    <row r="16" spans="1:20" x14ac:dyDescent="0.25">
      <c r="D16" t="s">
        <v>32</v>
      </c>
      <c r="E16" s="47"/>
      <c r="F16" s="47">
        <v>0</v>
      </c>
      <c r="G16" s="47">
        <v>0</v>
      </c>
      <c r="H16" s="47">
        <v>0</v>
      </c>
      <c r="I16" s="47">
        <v>0</v>
      </c>
      <c r="J16" s="47">
        <v>0</v>
      </c>
      <c r="K16" s="47">
        <v>0</v>
      </c>
      <c r="L16" s="47">
        <v>0</v>
      </c>
      <c r="M16" s="47">
        <v>0</v>
      </c>
      <c r="N16" s="47">
        <v>0</v>
      </c>
      <c r="O16" s="47">
        <v>0</v>
      </c>
      <c r="P16" s="47">
        <v>0</v>
      </c>
      <c r="Q16" s="47">
        <v>0</v>
      </c>
      <c r="R16" s="47">
        <v>0</v>
      </c>
      <c r="S16" s="49"/>
      <c r="T16" s="91"/>
    </row>
    <row r="17" spans="2:20" x14ac:dyDescent="0.25">
      <c r="D17" t="s">
        <v>33</v>
      </c>
      <c r="E17" s="47"/>
      <c r="F17" s="47"/>
      <c r="G17" s="47"/>
      <c r="H17" s="47"/>
      <c r="I17" s="47"/>
      <c r="J17" s="47"/>
      <c r="K17" s="47"/>
      <c r="L17" s="47"/>
      <c r="M17" s="47"/>
      <c r="N17" s="47"/>
      <c r="O17" s="47"/>
      <c r="P17" s="47"/>
      <c r="Q17" s="47"/>
      <c r="R17" s="47">
        <f>SUM(CashReceipt[[#This Row],[Column1]:[Column13]])</f>
        <v>0</v>
      </c>
      <c r="S17" s="49"/>
      <c r="T17" s="91"/>
    </row>
    <row r="18" spans="2:20" x14ac:dyDescent="0.25">
      <c r="D18" t="s">
        <v>34</v>
      </c>
      <c r="E18" s="47"/>
      <c r="F18" s="47">
        <v>0</v>
      </c>
      <c r="G18" s="47">
        <v>0</v>
      </c>
      <c r="H18" s="47">
        <v>0</v>
      </c>
      <c r="I18" s="47">
        <v>0</v>
      </c>
      <c r="J18" s="47">
        <v>0</v>
      </c>
      <c r="K18" s="47">
        <v>0</v>
      </c>
      <c r="L18" s="47">
        <v>0</v>
      </c>
      <c r="M18" s="47">
        <v>0</v>
      </c>
      <c r="N18" s="47">
        <v>0</v>
      </c>
      <c r="O18" s="47">
        <v>0</v>
      </c>
      <c r="P18" s="47">
        <v>0</v>
      </c>
      <c r="Q18" s="47">
        <v>0</v>
      </c>
      <c r="R18" s="47">
        <v>0</v>
      </c>
      <c r="S18" s="49"/>
      <c r="T18" s="91"/>
    </row>
    <row r="19" spans="2:20" x14ac:dyDescent="0.25">
      <c r="D19" s="19" t="s">
        <v>46</v>
      </c>
      <c r="E19" s="47"/>
      <c r="F19" s="47">
        <v>0</v>
      </c>
      <c r="G19" s="47">
        <v>0</v>
      </c>
      <c r="H19" s="47">
        <v>0</v>
      </c>
      <c r="I19" s="47">
        <v>0</v>
      </c>
      <c r="J19" s="47">
        <v>0</v>
      </c>
      <c r="K19" s="47">
        <v>0</v>
      </c>
      <c r="L19" s="47">
        <v>0</v>
      </c>
      <c r="M19" s="47">
        <v>0</v>
      </c>
      <c r="N19" s="47">
        <v>0</v>
      </c>
      <c r="O19" s="47">
        <v>0</v>
      </c>
      <c r="P19" s="47">
        <v>0</v>
      </c>
      <c r="Q19" s="47">
        <v>0</v>
      </c>
      <c r="R19" s="47">
        <v>0</v>
      </c>
      <c r="S19" s="49"/>
      <c r="T19" s="91"/>
    </row>
    <row r="20" spans="2:20" x14ac:dyDescent="0.25">
      <c r="D20" s="19" t="s">
        <v>46</v>
      </c>
      <c r="E20" s="47"/>
      <c r="F20" s="47">
        <v>0</v>
      </c>
      <c r="G20" s="47">
        <v>0</v>
      </c>
      <c r="H20" s="47">
        <v>0</v>
      </c>
      <c r="I20" s="47">
        <v>0</v>
      </c>
      <c r="J20" s="47">
        <v>0</v>
      </c>
      <c r="K20" s="47">
        <v>0</v>
      </c>
      <c r="L20" s="47">
        <v>0</v>
      </c>
      <c r="M20" s="47">
        <v>0</v>
      </c>
      <c r="N20" s="47">
        <v>0</v>
      </c>
      <c r="O20" s="47">
        <v>0</v>
      </c>
      <c r="P20" s="47">
        <v>0</v>
      </c>
      <c r="Q20" s="47">
        <v>0</v>
      </c>
      <c r="R20" s="47">
        <v>0</v>
      </c>
      <c r="S20" s="49"/>
      <c r="T20" s="91"/>
    </row>
    <row r="21" spans="2:20" x14ac:dyDescent="0.25">
      <c r="C21" s="17" t="s">
        <v>44</v>
      </c>
      <c r="D21" s="17"/>
      <c r="E21" s="17"/>
      <c r="F21" s="17">
        <f>SUBTOTAL(109,CashReceipt[Column2])</f>
        <v>0</v>
      </c>
      <c r="G21" s="17">
        <f>SUBTOTAL(109,CashReceipt[Column2])</f>
        <v>0</v>
      </c>
      <c r="H21" s="17">
        <f>SUBTOTAL(109,CashReceipt[Column2])</f>
        <v>0</v>
      </c>
      <c r="I21" s="17">
        <f>SUBTOTAL(109,CashReceipt[Column2])</f>
        <v>0</v>
      </c>
      <c r="J21" s="17">
        <f>SUBTOTAL(109,CashReceipt[Column2])</f>
        <v>0</v>
      </c>
      <c r="K21" s="17">
        <f>SUBTOTAL(109,CashReceipt[Column2])</f>
        <v>0</v>
      </c>
      <c r="L21" s="17">
        <f>SUBTOTAL(109,CashReceipt[Column2])</f>
        <v>0</v>
      </c>
      <c r="M21" s="17">
        <f>SUBTOTAL(109,CashReceipt[Column2])</f>
        <v>0</v>
      </c>
      <c r="N21" s="17">
        <f>SUBTOTAL(109,CashReceipt[Column2])</f>
        <v>0</v>
      </c>
      <c r="O21" s="17">
        <f>SUBTOTAL(109,CashReceipt[Column2])</f>
        <v>0</v>
      </c>
      <c r="P21" s="17">
        <f>SUBTOTAL(109,CashReceipt[Column2])</f>
        <v>0</v>
      </c>
      <c r="Q21" s="17">
        <f>SUBTOTAL(109,CashReceipt[Column2])</f>
        <v>0</v>
      </c>
      <c r="R21" s="17">
        <f>SUBTOTAL(109,CashReceipt[Column2])</f>
        <v>0</v>
      </c>
      <c r="S21" s="49"/>
      <c r="T21" s="91"/>
    </row>
    <row r="22" spans="2:20" s="18" customFormat="1" x14ac:dyDescent="0.25">
      <c r="D22" s="46"/>
      <c r="S22" s="50"/>
      <c r="T22" s="91"/>
    </row>
    <row r="23" spans="2:20" s="18" customFormat="1" x14ac:dyDescent="0.25">
      <c r="B23"/>
      <c r="C23" s="20" t="s">
        <v>28</v>
      </c>
      <c r="D23" s="17"/>
      <c r="E23" s="17"/>
      <c r="F23" s="17"/>
      <c r="G23" s="17"/>
      <c r="H23" s="17"/>
      <c r="I23" s="17"/>
      <c r="J23" s="17"/>
      <c r="K23" s="17"/>
      <c r="L23" s="17"/>
      <c r="M23" s="17"/>
      <c r="N23" s="17"/>
      <c r="O23" s="17"/>
      <c r="P23" s="17"/>
      <c r="Q23" s="17"/>
      <c r="R23" s="17"/>
      <c r="S23" s="49"/>
      <c r="T23" s="91"/>
    </row>
    <row r="24" spans="2:20" x14ac:dyDescent="0.25">
      <c r="B24" s="18"/>
      <c r="C24" s="18"/>
      <c r="D24" t="s">
        <v>87</v>
      </c>
      <c r="E24" s="48"/>
      <c r="F24" s="48">
        <v>0</v>
      </c>
      <c r="G24" s="48">
        <v>0</v>
      </c>
      <c r="H24" s="48">
        <v>0</v>
      </c>
      <c r="I24" s="48">
        <v>0</v>
      </c>
      <c r="J24" s="48">
        <v>0</v>
      </c>
      <c r="K24" s="48">
        <v>0</v>
      </c>
      <c r="L24" s="48">
        <v>0</v>
      </c>
      <c r="M24" s="48">
        <v>0</v>
      </c>
      <c r="N24" s="48">
        <v>0</v>
      </c>
      <c r="O24" s="48">
        <v>0</v>
      </c>
      <c r="P24" s="48">
        <v>0</v>
      </c>
      <c r="Q24" s="48">
        <v>0</v>
      </c>
      <c r="R24" s="48">
        <v>0</v>
      </c>
      <c r="S24" s="49"/>
      <c r="T24" s="91"/>
    </row>
    <row r="25" spans="2:20" x14ac:dyDescent="0.25">
      <c r="D25" t="s">
        <v>35</v>
      </c>
      <c r="E25" s="48"/>
      <c r="F25" s="48">
        <v>0</v>
      </c>
      <c r="G25" s="48">
        <v>0</v>
      </c>
      <c r="H25" s="48">
        <v>0</v>
      </c>
      <c r="I25" s="48">
        <v>0</v>
      </c>
      <c r="J25" s="48">
        <v>0</v>
      </c>
      <c r="K25" s="48">
        <v>0</v>
      </c>
      <c r="L25" s="48">
        <v>0</v>
      </c>
      <c r="M25" s="48">
        <v>0</v>
      </c>
      <c r="N25" s="48">
        <v>0</v>
      </c>
      <c r="O25" s="48">
        <v>0</v>
      </c>
      <c r="P25" s="48">
        <v>0</v>
      </c>
      <c r="Q25" s="48">
        <v>0</v>
      </c>
      <c r="R25" s="48">
        <v>0</v>
      </c>
      <c r="S25" s="49"/>
      <c r="T25" s="91"/>
    </row>
    <row r="26" spans="2:20" x14ac:dyDescent="0.25">
      <c r="D26" t="s">
        <v>36</v>
      </c>
      <c r="E26" s="48"/>
      <c r="F26" s="48">
        <v>0</v>
      </c>
      <c r="G26" s="48">
        <v>0</v>
      </c>
      <c r="H26" s="48">
        <v>0</v>
      </c>
      <c r="I26" s="48">
        <v>0</v>
      </c>
      <c r="J26" s="48">
        <v>0</v>
      </c>
      <c r="K26" s="48">
        <v>0</v>
      </c>
      <c r="L26" s="48">
        <v>0</v>
      </c>
      <c r="M26" s="48">
        <v>0</v>
      </c>
      <c r="N26" s="48">
        <v>0</v>
      </c>
      <c r="O26" s="48">
        <v>0</v>
      </c>
      <c r="P26" s="48">
        <v>0</v>
      </c>
      <c r="Q26" s="48">
        <v>0</v>
      </c>
      <c r="R26" s="48">
        <v>0</v>
      </c>
      <c r="S26" s="49"/>
      <c r="T26" s="91"/>
    </row>
    <row r="27" spans="2:20" x14ac:dyDescent="0.25">
      <c r="D27" t="s">
        <v>37</v>
      </c>
      <c r="E27" s="48"/>
      <c r="F27" s="48">
        <v>0</v>
      </c>
      <c r="G27" s="48">
        <v>0</v>
      </c>
      <c r="H27" s="48">
        <v>0</v>
      </c>
      <c r="I27" s="48">
        <v>0</v>
      </c>
      <c r="J27" s="48">
        <v>0</v>
      </c>
      <c r="K27" s="48">
        <v>0</v>
      </c>
      <c r="L27" s="48">
        <v>0</v>
      </c>
      <c r="M27" s="48">
        <v>0</v>
      </c>
      <c r="N27" s="48">
        <v>0</v>
      </c>
      <c r="O27" s="48">
        <v>0</v>
      </c>
      <c r="P27" s="48">
        <v>0</v>
      </c>
      <c r="Q27" s="48">
        <v>0</v>
      </c>
      <c r="R27" s="48">
        <v>0</v>
      </c>
      <c r="S27" s="49"/>
      <c r="T27" s="91"/>
    </row>
    <row r="28" spans="2:20" x14ac:dyDescent="0.25">
      <c r="D28" t="s">
        <v>38</v>
      </c>
      <c r="E28" s="48"/>
      <c r="F28" s="48">
        <v>0</v>
      </c>
      <c r="G28" s="48">
        <v>0</v>
      </c>
      <c r="H28" s="48">
        <v>0</v>
      </c>
      <c r="I28" s="48">
        <v>0</v>
      </c>
      <c r="J28" s="48">
        <v>0</v>
      </c>
      <c r="K28" s="48">
        <v>0</v>
      </c>
      <c r="L28" s="48">
        <v>0</v>
      </c>
      <c r="M28" s="48">
        <v>0</v>
      </c>
      <c r="N28" s="48">
        <v>0</v>
      </c>
      <c r="O28" s="48">
        <v>0</v>
      </c>
      <c r="P28" s="48">
        <v>0</v>
      </c>
      <c r="Q28" s="48">
        <v>0</v>
      </c>
      <c r="R28" s="48">
        <v>0</v>
      </c>
      <c r="S28" s="49"/>
      <c r="T28" s="91"/>
    </row>
    <row r="29" spans="2:20" x14ac:dyDescent="0.25">
      <c r="D29" t="s">
        <v>39</v>
      </c>
      <c r="E29" s="48"/>
      <c r="F29" s="48">
        <v>0</v>
      </c>
      <c r="G29" s="48">
        <v>0</v>
      </c>
      <c r="H29" s="48">
        <v>0</v>
      </c>
      <c r="I29" s="48">
        <v>0</v>
      </c>
      <c r="J29" s="48">
        <v>0</v>
      </c>
      <c r="K29" s="48">
        <v>0</v>
      </c>
      <c r="L29" s="48">
        <v>0</v>
      </c>
      <c r="M29" s="48">
        <v>0</v>
      </c>
      <c r="N29" s="48">
        <v>0</v>
      </c>
      <c r="O29" s="48">
        <v>0</v>
      </c>
      <c r="P29" s="48">
        <v>0</v>
      </c>
      <c r="Q29" s="48">
        <v>0</v>
      </c>
      <c r="R29" s="48">
        <v>0</v>
      </c>
      <c r="S29" s="49"/>
      <c r="T29" s="91"/>
    </row>
    <row r="30" spans="2:20" x14ac:dyDescent="0.25">
      <c r="D30" t="s">
        <v>40</v>
      </c>
      <c r="E30" s="48"/>
      <c r="F30" s="48">
        <v>0</v>
      </c>
      <c r="G30" s="48">
        <v>0</v>
      </c>
      <c r="H30" s="48">
        <v>0</v>
      </c>
      <c r="I30" s="48">
        <v>0</v>
      </c>
      <c r="J30" s="48">
        <v>0</v>
      </c>
      <c r="K30" s="48">
        <v>0</v>
      </c>
      <c r="L30" s="48">
        <v>0</v>
      </c>
      <c r="M30" s="48">
        <v>0</v>
      </c>
      <c r="N30" s="48">
        <v>0</v>
      </c>
      <c r="O30" s="48">
        <v>0</v>
      </c>
      <c r="P30" s="48">
        <v>0</v>
      </c>
      <c r="Q30" s="48">
        <v>0</v>
      </c>
      <c r="R30" s="48">
        <v>0</v>
      </c>
      <c r="S30" s="49"/>
      <c r="T30" s="91"/>
    </row>
    <row r="31" spans="2:20" x14ac:dyDescent="0.25">
      <c r="D31" t="s">
        <v>41</v>
      </c>
      <c r="E31" s="48"/>
      <c r="F31" s="48">
        <v>0</v>
      </c>
      <c r="G31" s="48">
        <v>0</v>
      </c>
      <c r="H31" s="48">
        <v>0</v>
      </c>
      <c r="I31" s="48">
        <v>0</v>
      </c>
      <c r="J31" s="48">
        <v>0</v>
      </c>
      <c r="K31" s="48">
        <v>0</v>
      </c>
      <c r="L31" s="48">
        <v>0</v>
      </c>
      <c r="M31" s="48">
        <v>0</v>
      </c>
      <c r="N31" s="48">
        <v>0</v>
      </c>
      <c r="O31" s="48">
        <v>0</v>
      </c>
      <c r="P31" s="48">
        <v>0</v>
      </c>
      <c r="Q31" s="48">
        <v>0</v>
      </c>
      <c r="R31" s="48">
        <v>0</v>
      </c>
      <c r="S31" s="49"/>
      <c r="T31" s="91"/>
    </row>
    <row r="32" spans="2:20" x14ac:dyDescent="0.25">
      <c r="D32" t="s">
        <v>42</v>
      </c>
      <c r="E32" s="48"/>
      <c r="F32" s="48">
        <v>0</v>
      </c>
      <c r="G32" s="48">
        <v>0</v>
      </c>
      <c r="H32" s="48">
        <v>0</v>
      </c>
      <c r="I32" s="48">
        <v>0</v>
      </c>
      <c r="J32" s="48">
        <v>0</v>
      </c>
      <c r="K32" s="48">
        <v>0</v>
      </c>
      <c r="L32" s="48">
        <v>0</v>
      </c>
      <c r="M32" s="48">
        <v>0</v>
      </c>
      <c r="N32" s="48">
        <v>0</v>
      </c>
      <c r="O32" s="48">
        <v>0</v>
      </c>
      <c r="P32" s="48">
        <v>0</v>
      </c>
      <c r="Q32" s="48">
        <v>0</v>
      </c>
      <c r="R32" s="48">
        <v>0</v>
      </c>
      <c r="S32" s="49"/>
      <c r="T32" s="91"/>
    </row>
    <row r="33" spans="2:20" x14ac:dyDescent="0.25">
      <c r="D33" t="s">
        <v>43</v>
      </c>
      <c r="E33" s="48"/>
      <c r="F33" s="48">
        <v>0</v>
      </c>
      <c r="G33" s="48">
        <v>0</v>
      </c>
      <c r="H33" s="48">
        <v>0</v>
      </c>
      <c r="I33" s="48">
        <v>0</v>
      </c>
      <c r="J33" s="48">
        <v>0</v>
      </c>
      <c r="K33" s="48">
        <v>0</v>
      </c>
      <c r="L33" s="48">
        <v>0</v>
      </c>
      <c r="M33" s="48">
        <v>0</v>
      </c>
      <c r="N33" s="48">
        <v>0</v>
      </c>
      <c r="O33" s="48">
        <v>0</v>
      </c>
      <c r="P33" s="48">
        <v>0</v>
      </c>
      <c r="Q33" s="48">
        <v>0</v>
      </c>
      <c r="R33" s="48">
        <v>0</v>
      </c>
      <c r="S33" s="49"/>
      <c r="T33" s="91"/>
    </row>
    <row r="34" spans="2:20" x14ac:dyDescent="0.25">
      <c r="D34" s="19" t="s">
        <v>46</v>
      </c>
      <c r="E34" s="48"/>
      <c r="F34" s="48">
        <v>0</v>
      </c>
      <c r="G34" s="48">
        <v>0</v>
      </c>
      <c r="H34" s="48">
        <v>0</v>
      </c>
      <c r="I34" s="48">
        <v>0</v>
      </c>
      <c r="J34" s="48">
        <v>0</v>
      </c>
      <c r="K34" s="48">
        <v>0</v>
      </c>
      <c r="L34" s="48">
        <v>0</v>
      </c>
      <c r="M34" s="48">
        <v>0</v>
      </c>
      <c r="N34" s="48">
        <v>0</v>
      </c>
      <c r="O34" s="48">
        <v>0</v>
      </c>
      <c r="P34" s="48">
        <v>0</v>
      </c>
      <c r="Q34" s="48">
        <v>0</v>
      </c>
      <c r="R34" s="48">
        <v>0</v>
      </c>
      <c r="S34" s="49"/>
      <c r="T34" s="91"/>
    </row>
    <row r="35" spans="2:20" x14ac:dyDescent="0.25">
      <c r="D35" s="19" t="s">
        <v>46</v>
      </c>
      <c r="E35" s="48"/>
      <c r="F35" s="48">
        <v>0</v>
      </c>
      <c r="G35" s="48">
        <v>0</v>
      </c>
      <c r="H35" s="48">
        <v>0</v>
      </c>
      <c r="I35" s="48">
        <v>0</v>
      </c>
      <c r="J35" s="48">
        <v>0</v>
      </c>
      <c r="K35" s="48">
        <v>0</v>
      </c>
      <c r="L35" s="48">
        <v>0</v>
      </c>
      <c r="M35" s="48">
        <v>0</v>
      </c>
      <c r="N35" s="48">
        <v>0</v>
      </c>
      <c r="O35" s="48">
        <v>0</v>
      </c>
      <c r="P35" s="48">
        <v>0</v>
      </c>
      <c r="Q35" s="48">
        <v>0</v>
      </c>
      <c r="R35" s="48">
        <v>0</v>
      </c>
      <c r="S35" s="49"/>
      <c r="T35" s="91"/>
    </row>
    <row r="36" spans="2:20" ht="15.75" thickBot="1" x14ac:dyDescent="0.3">
      <c r="C36" s="17" t="s">
        <v>45</v>
      </c>
      <c r="D36" s="17"/>
      <c r="E36" s="17"/>
      <c r="F36" s="17">
        <f>SUBTOTAL(109,Table6[Column5])</f>
        <v>0</v>
      </c>
      <c r="G36" s="17">
        <f>SUBTOTAL(109,Table6[Column6])</f>
        <v>0</v>
      </c>
      <c r="H36" s="17">
        <f>SUBTOTAL(109,Table6[Column7])</f>
        <v>0</v>
      </c>
      <c r="I36" s="17">
        <f>SUBTOTAL(109,Table6[Column8])</f>
        <v>0</v>
      </c>
      <c r="J36" s="17">
        <f>SUBTOTAL(109,Table6[Column9])</f>
        <v>0</v>
      </c>
      <c r="K36" s="17">
        <f>SUBTOTAL(109,Table6[Column10])</f>
        <v>0</v>
      </c>
      <c r="L36" s="17">
        <f>SUBTOTAL(109,Table6[Column11])</f>
        <v>0</v>
      </c>
      <c r="M36" s="17">
        <f>SUBTOTAL(109,Table6[Column12])</f>
        <v>0</v>
      </c>
      <c r="N36" s="17">
        <f>SUBTOTAL(109,Table6[Column13])</f>
        <v>0</v>
      </c>
      <c r="O36" s="17">
        <f>SUBTOTAL(109,Table6[Column14])</f>
        <v>0</v>
      </c>
      <c r="P36" s="17">
        <f>SUBTOTAL(109,Table6[Column15])</f>
        <v>0</v>
      </c>
      <c r="Q36" s="17">
        <f>SUBTOTAL(109,Table6[Column16])</f>
        <v>0</v>
      </c>
      <c r="R36" s="17">
        <f>SUBTOTAL(109,Table6[Column17])</f>
        <v>0</v>
      </c>
      <c r="S36" s="51"/>
      <c r="T36" s="92"/>
    </row>
    <row r="37" spans="2:20" s="18" customFormat="1" x14ac:dyDescent="0.25">
      <c r="D37" s="46"/>
    </row>
    <row r="38" spans="2:20" x14ac:dyDescent="0.25">
      <c r="B38" s="15" t="s">
        <v>29</v>
      </c>
      <c r="C38" s="16"/>
      <c r="D38" s="16"/>
      <c r="E38" s="15">
        <f>E10+CashReceipt[[#Totals],[Column2]]-Table6[[#Totals],[Column5]]</f>
        <v>0</v>
      </c>
      <c r="F38" s="15">
        <f>F10+CashReceipt[[#Totals],[Column2]]-Table6[[#Totals],[Column5]]</f>
        <v>0</v>
      </c>
      <c r="G38" s="15">
        <f>G10+CashReceipt[[#Totals],[Column3]]-Table6[[#Totals],[Column6]]</f>
        <v>0</v>
      </c>
      <c r="H38" s="15">
        <f>H10+CashReceipt[[#Totals],[Column4]]-Table6[[#Totals],[Column7]]</f>
        <v>0</v>
      </c>
      <c r="I38" s="15">
        <f>I10+CashReceipt[[#Totals],[Column5]]-Table6[[#Totals],[Column8]]</f>
        <v>0</v>
      </c>
      <c r="J38" s="15">
        <f>J10+CashReceipt[[#Totals],[Column6]]-Table6[[#Totals],[Column9]]</f>
        <v>0</v>
      </c>
      <c r="K38" s="15">
        <f>K10+CashReceipt[[#Totals],[Column7]]-Table6[[#Totals],[Column10]]</f>
        <v>0</v>
      </c>
      <c r="L38" s="15">
        <f>L10+CashReceipt[[#Totals],[Column8]]-Table6[[#Totals],[Column11]]</f>
        <v>0</v>
      </c>
      <c r="M38" s="15">
        <f>M10+CashReceipt[[#Totals],[Column9]]-Table6[[#Totals],[Column12]]</f>
        <v>0</v>
      </c>
      <c r="N38" s="15">
        <f>N10+CashReceipt[[#Totals],[Column10]]-Table6[[#Totals],[Column13]]</f>
        <v>0</v>
      </c>
      <c r="O38" s="15">
        <f>O10+CashReceipt[[#Totals],[Column11]]-Table6[[#Totals],[Column14]]</f>
        <v>0</v>
      </c>
      <c r="P38" s="15">
        <f>P10+CashReceipt[[#Totals],[Column12]]-Table6[[#Totals],[Column15]]</f>
        <v>0</v>
      </c>
      <c r="Q38" s="15">
        <f>Q10+CashReceipt[[#Totals],[Column13]]-Table6[[#Totals],[Column16]]</f>
        <v>0</v>
      </c>
      <c r="R38" s="26">
        <f>R10+CashReceipt[[#Totals],[Column14]]-Table6[[#Totals],[Column17]]</f>
        <v>0</v>
      </c>
      <c r="S38" s="23"/>
      <c r="T38" t="s">
        <v>48</v>
      </c>
    </row>
  </sheetData>
  <mergeCells count="2">
    <mergeCell ref="T11:T36"/>
    <mergeCell ref="B2:R6"/>
  </mergeCells>
  <pageMargins left="0.7" right="0.7" top="0.75" bottom="0.75" header="0.3" footer="0.3"/>
  <tableParts count="2">
    <tablePart r:id="rId1"/>
    <tablePart r:id="rId2"/>
  </tableParts>
  <extLst>
    <ext xmlns:x14="http://schemas.microsoft.com/office/spreadsheetml/2009/9/main" uri="{05C60535-1F16-4fd2-B633-F4F36F0B64E0}">
      <x14:sparklineGroups xmlns:xm="http://schemas.microsoft.com/office/excel/2006/main">
        <x14:sparklineGroup type="stacked" displayEmptyCellsAs="gap" markers="1" low="1" negative="1" xr2:uid="{00000000-0003-0000-0300-000017000000}">
          <x14:colorSeries rgb="FF376092"/>
          <x14:colorNegative rgb="FFFF0000"/>
          <x14:colorAxis rgb="FF000000"/>
          <x14:colorMarkers rgb="FFD00000"/>
          <x14:colorFirst rgb="FFD00000"/>
          <x14:colorLast rgb="FFD00000"/>
          <x14:colorHigh rgb="FFD00000"/>
          <x14:colorLow rgb="FFFF0000"/>
          <x14:sparklines>
            <x14:sparkline>
              <xm:f>'3-Cashflow'!E38:R38</xm:f>
              <xm:sqref>S38</xm:sqref>
            </x14:sparkline>
          </x14:sparklines>
        </x14:sparklineGroup>
        <x14:sparklineGroup displayEmptyCellsAs="gap" markers="1" xr2:uid="{00000000-0003-0000-0300-000016000000}">
          <x14:colorSeries rgb="FF376092"/>
          <x14:colorNegative rgb="FFD00000"/>
          <x14:colorAxis rgb="FF000000"/>
          <x14:colorMarkers rgb="FFD00000"/>
          <x14:colorFirst rgb="FFD00000"/>
          <x14:colorLast rgb="FFD00000"/>
          <x14:colorHigh rgb="FFD00000"/>
          <x14:colorLow rgb="FFD00000"/>
          <x14:sparklines>
            <x14:sparkline>
              <xm:f>'3-Cashflow'!E28:R28</xm:f>
              <xm:sqref>S28</xm:sqref>
            </x14:sparkline>
          </x14:sparklines>
        </x14:sparklineGroup>
        <x14:sparklineGroup displayEmptyCellsAs="gap" markers="1" xr2:uid="{00000000-0003-0000-0300-000015000000}">
          <x14:colorSeries rgb="FF376092"/>
          <x14:colorNegative rgb="FFD00000"/>
          <x14:colorAxis rgb="FF000000"/>
          <x14:colorMarkers rgb="FFD00000"/>
          <x14:colorFirst rgb="FFD00000"/>
          <x14:colorLast rgb="FFD00000"/>
          <x14:colorHigh rgb="FFD00000"/>
          <x14:colorLow rgb="FFD00000"/>
          <x14:sparklines>
            <x14:sparkline>
              <xm:f>'3-Cashflow'!E23:R23</xm:f>
              <xm:sqref>S23</xm:sqref>
            </x14:sparkline>
          </x14:sparklines>
        </x14:sparklineGroup>
        <x14:sparklineGroup displayEmptyCellsAs="gap" markers="1" xr2:uid="{00000000-0003-0000-0300-000014000000}">
          <x14:colorSeries rgb="FF376092"/>
          <x14:colorNegative rgb="FFD00000"/>
          <x14:colorAxis rgb="FF000000"/>
          <x14:colorMarkers rgb="FFD00000"/>
          <x14:colorFirst rgb="FFD00000"/>
          <x14:colorLast rgb="FFD00000"/>
          <x14:colorHigh rgb="FFD00000"/>
          <x14:colorLow rgb="FFD00000"/>
          <x14:sparklines>
            <x14:sparkline>
              <xm:f>'3-Cashflow'!E29:R29</xm:f>
              <xm:sqref>S29</xm:sqref>
            </x14:sparkline>
          </x14:sparklines>
        </x14:sparklineGroup>
        <x14:sparklineGroup displayEmptyCellsAs="gap" markers="1" xr2:uid="{00000000-0003-0000-0300-000013000000}">
          <x14:colorSeries rgb="FF376092"/>
          <x14:colorNegative rgb="FFD00000"/>
          <x14:colorAxis rgb="FF000000"/>
          <x14:colorMarkers rgb="FFD00000"/>
          <x14:colorFirst rgb="FFD00000"/>
          <x14:colorLast rgb="FFD00000"/>
          <x14:colorHigh rgb="FFD00000"/>
          <x14:colorLow rgb="FFD00000"/>
          <x14:sparklines>
            <x14:sparkline>
              <xm:f>'3-Cashflow'!E30:R30</xm:f>
              <xm:sqref>S30</xm:sqref>
            </x14:sparkline>
          </x14:sparklines>
        </x14:sparklineGroup>
        <x14:sparklineGroup displayEmptyCellsAs="gap" markers="1" xr2:uid="{00000000-0003-0000-0300-000012000000}">
          <x14:colorSeries rgb="FF376092"/>
          <x14:colorNegative rgb="FFD00000"/>
          <x14:colorAxis rgb="FF000000"/>
          <x14:colorMarkers rgb="FFD00000"/>
          <x14:colorFirst rgb="FFD00000"/>
          <x14:colorLast rgb="FFD00000"/>
          <x14:colorHigh rgb="FFD00000"/>
          <x14:colorLow rgb="FFD00000"/>
          <x14:sparklines>
            <x14:sparkline>
              <xm:f>'3-Cashflow'!E31:R31</xm:f>
              <xm:sqref>S31</xm:sqref>
            </x14:sparkline>
          </x14:sparklines>
        </x14:sparklineGroup>
        <x14:sparklineGroup displayEmptyCellsAs="gap" markers="1" xr2:uid="{00000000-0003-0000-0300-000011000000}">
          <x14:colorSeries rgb="FF376092"/>
          <x14:colorNegative rgb="FFD00000"/>
          <x14:colorAxis rgb="FF000000"/>
          <x14:colorMarkers rgb="FFD00000"/>
          <x14:colorFirst rgb="FFD00000"/>
          <x14:colorLast rgb="FFD00000"/>
          <x14:colorHigh rgb="FFD00000"/>
          <x14:colorLow rgb="FFD00000"/>
          <x14:sparklines>
            <x14:sparkline>
              <xm:f>'3-Cashflow'!E32:R32</xm:f>
              <xm:sqref>S32</xm:sqref>
            </x14:sparkline>
          </x14:sparklines>
        </x14:sparklineGroup>
        <x14:sparklineGroup displayEmptyCellsAs="gap" markers="1" xr2:uid="{00000000-0003-0000-0300-000010000000}">
          <x14:colorSeries rgb="FF376092"/>
          <x14:colorNegative rgb="FFD00000"/>
          <x14:colorAxis rgb="FF000000"/>
          <x14:colorMarkers rgb="FFD00000"/>
          <x14:colorFirst rgb="FFD00000"/>
          <x14:colorLast rgb="FFD00000"/>
          <x14:colorHigh rgb="FFD00000"/>
          <x14:colorLow rgb="FFD00000"/>
          <x14:sparklines>
            <x14:sparkline>
              <xm:f>'3-Cashflow'!E33:R33</xm:f>
              <xm:sqref>S33</xm:sqref>
            </x14:sparkline>
          </x14:sparklines>
        </x14:sparklineGroup>
        <x14:sparklineGroup displayEmptyCellsAs="gap" markers="1" xr2:uid="{00000000-0003-0000-0300-00000D000000}">
          <x14:colorSeries rgb="FF376092"/>
          <x14:colorNegative rgb="FFD00000"/>
          <x14:colorAxis rgb="FF000000"/>
          <x14:colorMarkers rgb="FFD00000"/>
          <x14:colorFirst rgb="FFD00000"/>
          <x14:colorLast rgb="FFD00000"/>
          <x14:colorHigh rgb="FFD00000"/>
          <x14:colorLow rgb="FFD00000"/>
          <x14:sparklines>
            <x14:sparkline>
              <xm:f>'3-Cashflow'!E34:R34</xm:f>
              <xm:sqref>S34</xm:sqref>
            </x14:sparkline>
          </x14:sparklines>
        </x14:sparklineGroup>
        <x14:sparklineGroup displayEmptyCellsAs="gap" markers="1" xr2:uid="{00000000-0003-0000-0300-00000C000000}">
          <x14:colorSeries rgb="FF376092"/>
          <x14:colorNegative rgb="FFD00000"/>
          <x14:colorAxis rgb="FF000000"/>
          <x14:colorMarkers rgb="FFD00000"/>
          <x14:colorFirst rgb="FFD00000"/>
          <x14:colorLast rgb="FFD00000"/>
          <x14:colorHigh rgb="FFD00000"/>
          <x14:colorLow rgb="FFD00000"/>
          <x14:sparklines>
            <x14:sparkline>
              <xm:f>'3-Cashflow'!E35:R35</xm:f>
              <xm:sqref>S35</xm:sqref>
            </x14:sparkline>
          </x14:sparklines>
        </x14:sparklineGroup>
        <x14:sparklineGroup displayEmptyCellsAs="gap" markers="1" xr2:uid="{00000000-0003-0000-0300-00000B000000}">
          <x14:colorSeries rgb="FF376092"/>
          <x14:colorNegative rgb="FFD00000"/>
          <x14:colorAxis rgb="FF000000"/>
          <x14:colorMarkers rgb="FFD00000"/>
          <x14:colorFirst rgb="FFD00000"/>
          <x14:colorLast rgb="FFD00000"/>
          <x14:colorHigh rgb="FFD00000"/>
          <x14:colorLow rgb="FFD00000"/>
          <x14:sparklines>
            <x14:sparkline>
              <xm:f>'3-Cashflow'!E27:R27</xm:f>
              <xm:sqref>S27</xm:sqref>
            </x14:sparkline>
          </x14:sparklines>
        </x14:sparklineGroup>
        <x14:sparklineGroup displayEmptyCellsAs="gap" markers="1" xr2:uid="{00000000-0003-0000-0300-00000A000000}">
          <x14:colorSeries rgb="FF376092"/>
          <x14:colorNegative rgb="FFD00000"/>
          <x14:colorAxis rgb="FF000000"/>
          <x14:colorMarkers rgb="FFD00000"/>
          <x14:colorFirst rgb="FFD00000"/>
          <x14:colorLast rgb="FFD00000"/>
          <x14:colorHigh rgb="FFD00000"/>
          <x14:colorLow rgb="FFD00000"/>
          <x14:sparklines>
            <x14:sparkline>
              <xm:f>'3-Cashflow'!E26:R26</xm:f>
              <xm:sqref>S26</xm:sqref>
            </x14:sparkline>
          </x14:sparklines>
        </x14:sparklineGroup>
        <x14:sparklineGroup displayEmptyCellsAs="gap" markers="1" xr2:uid="{00000000-0003-0000-0300-000009000000}">
          <x14:colorSeries rgb="FF376092"/>
          <x14:colorNegative rgb="FFD00000"/>
          <x14:colorAxis rgb="FF000000"/>
          <x14:colorMarkers rgb="FFD00000"/>
          <x14:colorFirst rgb="FFD00000"/>
          <x14:colorLast rgb="FFD00000"/>
          <x14:colorHigh rgb="FFD00000"/>
          <x14:colorLow rgb="FFD00000"/>
          <x14:sparklines>
            <x14:sparkline>
              <xm:f>'3-Cashflow'!E25:R25</xm:f>
              <xm:sqref>S25</xm:sqref>
            </x14:sparkline>
          </x14:sparklines>
        </x14:sparklineGroup>
        <x14:sparklineGroup displayEmptyCellsAs="gap" markers="1" xr2:uid="{00000000-0003-0000-0300-000008000000}">
          <x14:colorSeries rgb="FF376092"/>
          <x14:colorNegative rgb="FFD00000"/>
          <x14:colorAxis rgb="FF000000"/>
          <x14:colorMarkers rgb="FFD00000"/>
          <x14:colorFirst rgb="FFD00000"/>
          <x14:colorLast rgb="FFD00000"/>
          <x14:colorHigh rgb="FFD00000"/>
          <x14:colorLow rgb="FFD00000"/>
          <x14:sparklines>
            <x14:sparkline>
              <xm:f>'3-Cashflow'!E24:R24</xm:f>
              <xm:sqref>S24</xm:sqref>
            </x14:sparkline>
          </x14:sparklines>
        </x14:sparklineGroup>
        <x14:sparklineGroup displayEmptyCellsAs="gap" markers="1" xr2:uid="{00000000-0003-0000-0300-000007000000}">
          <x14:colorSeries rgb="FF376092"/>
          <x14:colorNegative rgb="FFD00000"/>
          <x14:colorAxis rgb="FF000000"/>
          <x14:colorMarkers rgb="FFD00000"/>
          <x14:colorFirst rgb="FFD00000"/>
          <x14:colorLast rgb="FFD00000"/>
          <x14:colorHigh rgb="FFD00000"/>
          <x14:colorLow rgb="FFD00000"/>
          <x14:sparklines>
            <x14:sparkline>
              <xm:f>'3-Cashflow'!E12:R12</xm:f>
              <xm:sqref>S12</xm:sqref>
            </x14:sparkline>
          </x14:sparklines>
        </x14:sparklineGroup>
        <x14:sparklineGroup displayEmptyCellsAs="gap" markers="1" xr2:uid="{00000000-0003-0000-0300-000006000000}">
          <x14:colorSeries rgb="FF376092"/>
          <x14:colorNegative rgb="FFD00000"/>
          <x14:colorAxis rgb="FF000000"/>
          <x14:colorMarkers rgb="FFD00000"/>
          <x14:colorFirst rgb="FFD00000"/>
          <x14:colorLast rgb="FFD00000"/>
          <x14:colorHigh rgb="FFD00000"/>
          <x14:colorLow rgb="FFD00000"/>
          <x14:sparklines>
            <x14:sparkline>
              <xm:f>'3-Cashflow'!E13:R13</xm:f>
              <xm:sqref>S13</xm:sqref>
            </x14:sparkline>
          </x14:sparklines>
        </x14:sparklineGroup>
        <x14:sparklineGroup displayEmptyCellsAs="gap" markers="1" xr2:uid="{00000000-0003-0000-0300-000005000000}">
          <x14:colorSeries rgb="FF376092"/>
          <x14:colorNegative rgb="FFD00000"/>
          <x14:colorAxis rgb="FF000000"/>
          <x14:colorMarkers rgb="FFD00000"/>
          <x14:colorFirst rgb="FFD00000"/>
          <x14:colorLast rgb="FFD00000"/>
          <x14:colorHigh rgb="FFD00000"/>
          <x14:colorLow rgb="FFD00000"/>
          <x14:sparklines>
            <x14:sparkline>
              <xm:f>'3-Cashflow'!E14:R14</xm:f>
              <xm:sqref>S14</xm:sqref>
            </x14:sparkline>
          </x14:sparklines>
        </x14:sparklineGroup>
        <x14:sparklineGroup displayEmptyCellsAs="gap" markers="1" xr2:uid="{00000000-0003-0000-0300-000004000000}">
          <x14:colorSeries rgb="FF376092"/>
          <x14:colorNegative rgb="FFD00000"/>
          <x14:colorAxis rgb="FF000000"/>
          <x14:colorMarkers rgb="FFD00000"/>
          <x14:colorFirst rgb="FFD00000"/>
          <x14:colorLast rgb="FFD00000"/>
          <x14:colorHigh rgb="FFD00000"/>
          <x14:colorLow rgb="FFD00000"/>
          <x14:sparklines>
            <x14:sparkline>
              <xm:f>'3-Cashflow'!E15:R15</xm:f>
              <xm:sqref>S15</xm:sqref>
            </x14:sparkline>
          </x14:sparklines>
        </x14:sparklineGroup>
        <x14:sparklineGroup displayEmptyCellsAs="gap" markers="1" xr2:uid="{00000000-0003-0000-0300-000003000000}">
          <x14:colorSeries rgb="FF376092"/>
          <x14:colorNegative rgb="FFD00000"/>
          <x14:colorAxis rgb="FF000000"/>
          <x14:colorMarkers rgb="FFD00000"/>
          <x14:colorFirst rgb="FFD00000"/>
          <x14:colorLast rgb="FFD00000"/>
          <x14:colorHigh rgb="FFD00000"/>
          <x14:colorLow rgb="FFD00000"/>
          <x14:sparklines>
            <x14:sparkline>
              <xm:f>'3-Cashflow'!E16:R16</xm:f>
              <xm:sqref>S16</xm:sqref>
            </x14:sparkline>
            <x14:sparkline>
              <xm:f>'3-Cashflow'!E17:R17</xm:f>
              <xm:sqref>S17</xm:sqref>
            </x14:sparkline>
          </x14:sparklines>
        </x14:sparklineGroup>
        <x14:sparklineGroup displayEmptyCellsAs="gap" markers="1" xr2:uid="{00000000-0003-0000-0300-000002000000}">
          <x14:colorSeries rgb="FF376092"/>
          <x14:colorNegative rgb="FFD00000"/>
          <x14:colorAxis rgb="FF000000"/>
          <x14:colorMarkers rgb="FFD00000"/>
          <x14:colorFirst rgb="FFD00000"/>
          <x14:colorLast rgb="FFD00000"/>
          <x14:colorHigh rgb="FFD00000"/>
          <x14:colorLow rgb="FFD00000"/>
          <x14:sparklines>
            <x14:sparkline>
              <xm:f>'3-Cashflow'!E36:R36</xm:f>
              <xm:sqref>S36</xm:sqref>
            </x14:sparkline>
            <x14:sparkline>
              <xm:f>'3-Cashflow'!E37:R37</xm:f>
              <xm:sqref>S37</xm:sqref>
            </x14:sparkline>
          </x14:sparklines>
        </x14:sparklineGroup>
        <x14:sparklineGroup displayEmptyCellsAs="gap" markers="1" xr2:uid="{00000000-0003-0000-0300-000001000000}">
          <x14:colorSeries rgb="FF376092"/>
          <x14:colorNegative rgb="FFD00000"/>
          <x14:colorAxis rgb="FF000000"/>
          <x14:colorMarkers rgb="FFD00000"/>
          <x14:colorFirst rgb="FFD00000"/>
          <x14:colorLast rgb="FFD00000"/>
          <x14:colorHigh rgb="FFD00000"/>
          <x14:colorLow rgb="FFD00000"/>
          <x14:sparklines>
            <x14:sparkline>
              <xm:f>'3-Cashflow'!E21:R21</xm:f>
              <xm:sqref>S21</xm:sqref>
            </x14:sparkline>
          </x14:sparklines>
        </x14:sparklineGroup>
        <x14:sparklineGroup displayEmptyCellsAs="gap" markers="1" xr2:uid="{00000000-0003-0000-0300-000000000000}">
          <x14:colorSeries rgb="FF376092"/>
          <x14:colorNegative rgb="FFD00000"/>
          <x14:colorAxis rgb="FF000000"/>
          <x14:colorMarkers rgb="FFD00000"/>
          <x14:colorFirst rgb="FFD00000"/>
          <x14:colorLast rgb="FFD00000"/>
          <x14:colorHigh rgb="FFD00000"/>
          <x14:colorLow rgb="FFD00000"/>
          <x14:sparklines>
            <x14:sparkline>
              <xm:f>'3-Cashflow'!E18:R18</xm:f>
              <xm:sqref>S18</xm:sqref>
            </x14:sparkline>
            <x14:sparkline>
              <xm:f>'3-Cashflow'!E19:R19</xm:f>
              <xm:sqref>S19</xm:sqref>
            </x14:sparkline>
            <x14:sparkline>
              <xm:f>'3-Cashflow'!E20:R20</xm:f>
              <xm:sqref>S20</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27"/>
  <sheetViews>
    <sheetView workbookViewId="0">
      <selection activeCell="B6" sqref="B6"/>
    </sheetView>
  </sheetViews>
  <sheetFormatPr defaultRowHeight="15" x14ac:dyDescent="0.25"/>
  <cols>
    <col min="1" max="1" width="2.5703125" customWidth="1"/>
    <col min="2" max="2" width="19.42578125" customWidth="1"/>
    <col min="3" max="3" width="20.42578125" customWidth="1"/>
    <col min="4" max="4" width="23" customWidth="1"/>
    <col min="5" max="5" width="28.5703125" customWidth="1"/>
    <col min="6" max="6" width="21.140625" customWidth="1"/>
  </cols>
  <sheetData>
    <row r="1" spans="2:6" ht="9" customHeight="1" thickBot="1" x14ac:dyDescent="0.3"/>
    <row r="2" spans="2:6" x14ac:dyDescent="0.25">
      <c r="B2" s="93" t="s">
        <v>105</v>
      </c>
      <c r="C2" s="94"/>
      <c r="D2" s="94"/>
      <c r="E2" s="94"/>
      <c r="F2" s="95"/>
    </row>
    <row r="3" spans="2:6" x14ac:dyDescent="0.25">
      <c r="B3" s="96"/>
      <c r="C3" s="97"/>
      <c r="D3" s="97"/>
      <c r="E3" s="97"/>
      <c r="F3" s="98"/>
    </row>
    <row r="4" spans="2:6" x14ac:dyDescent="0.25">
      <c r="B4" s="96"/>
      <c r="C4" s="97"/>
      <c r="D4" s="97"/>
      <c r="E4" s="97"/>
      <c r="F4" s="98"/>
    </row>
    <row r="5" spans="2:6" ht="15.75" thickBot="1" x14ac:dyDescent="0.3">
      <c r="B5" s="99"/>
      <c r="C5" s="100"/>
      <c r="D5" s="100"/>
      <c r="E5" s="100"/>
      <c r="F5" s="101"/>
    </row>
    <row r="7" spans="2:6" x14ac:dyDescent="0.25">
      <c r="B7" s="14" t="s">
        <v>69</v>
      </c>
    </row>
    <row r="27" spans="2:2" x14ac:dyDescent="0.25">
      <c r="B27" s="14" t="s">
        <v>68</v>
      </c>
    </row>
  </sheetData>
  <mergeCells count="1">
    <mergeCell ref="B2:F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25"/>
  <sheetViews>
    <sheetView zoomScaleNormal="100" workbookViewId="0">
      <pane ySplit="4" topLeftCell="A5" activePane="bottomLeft" state="frozen"/>
      <selection pane="bottomLeft" activeCell="B5" sqref="B5"/>
    </sheetView>
  </sheetViews>
  <sheetFormatPr defaultRowHeight="15" outlineLevelRow="1" x14ac:dyDescent="0.25"/>
  <cols>
    <col min="2" max="2" width="3" customWidth="1"/>
    <col min="3" max="3" width="16.85546875" customWidth="1"/>
    <col min="4" max="4" width="20.140625" bestFit="1" customWidth="1"/>
    <col min="5" max="5" width="62.7109375" customWidth="1"/>
  </cols>
  <sheetData>
    <row r="1" spans="2:10" ht="15.75" thickBot="1" x14ac:dyDescent="0.3"/>
    <row r="2" spans="2:10" x14ac:dyDescent="0.25">
      <c r="B2" s="93" t="s">
        <v>107</v>
      </c>
      <c r="C2" s="94"/>
      <c r="D2" s="94"/>
      <c r="E2" s="94"/>
      <c r="F2" s="94"/>
      <c r="G2" s="94"/>
      <c r="H2" s="94"/>
      <c r="I2" s="94"/>
      <c r="J2" s="95"/>
    </row>
    <row r="3" spans="2:10" x14ac:dyDescent="0.25">
      <c r="B3" s="96"/>
      <c r="C3" s="97"/>
      <c r="D3" s="97"/>
      <c r="E3" s="97"/>
      <c r="F3" s="97"/>
      <c r="G3" s="97"/>
      <c r="H3" s="97"/>
      <c r="I3" s="97"/>
      <c r="J3" s="98"/>
    </row>
    <row r="4" spans="2:10" ht="15.75" thickBot="1" x14ac:dyDescent="0.3">
      <c r="B4" s="99"/>
      <c r="C4" s="100"/>
      <c r="D4" s="100"/>
      <c r="E4" s="100"/>
      <c r="F4" s="100"/>
      <c r="G4" s="100"/>
      <c r="H4" s="100"/>
      <c r="I4" s="100"/>
      <c r="J4" s="101"/>
    </row>
    <row r="6" spans="2:10" x14ac:dyDescent="0.25">
      <c r="B6" s="14" t="s">
        <v>64</v>
      </c>
    </row>
    <row r="7" spans="2:10" outlineLevel="1" x14ac:dyDescent="0.25">
      <c r="C7" s="68" t="s">
        <v>72</v>
      </c>
      <c r="D7" s="68" t="s">
        <v>73</v>
      </c>
      <c r="E7" s="68" t="s">
        <v>106</v>
      </c>
    </row>
    <row r="8" spans="2:10" outlineLevel="1" x14ac:dyDescent="0.25">
      <c r="C8" s="67"/>
      <c r="D8" s="67"/>
      <c r="E8" s="67"/>
    </row>
    <row r="9" spans="2:10" outlineLevel="1" x14ac:dyDescent="0.25">
      <c r="C9" s="67"/>
      <c r="D9" s="67"/>
      <c r="E9" s="67"/>
    </row>
    <row r="10" spans="2:10" x14ac:dyDescent="0.25">
      <c r="C10" s="65"/>
      <c r="D10" s="65"/>
    </row>
    <row r="11" spans="2:10" x14ac:dyDescent="0.25">
      <c r="B11" s="14" t="s">
        <v>65</v>
      </c>
    </row>
    <row r="12" spans="2:10" outlineLevel="1" x14ac:dyDescent="0.25">
      <c r="C12" s="68" t="s">
        <v>74</v>
      </c>
      <c r="D12" s="68" t="s">
        <v>75</v>
      </c>
      <c r="E12" s="68" t="s">
        <v>76</v>
      </c>
    </row>
    <row r="13" spans="2:10" outlineLevel="1" x14ac:dyDescent="0.25">
      <c r="C13" s="106">
        <v>0</v>
      </c>
      <c r="D13" s="106">
        <v>0</v>
      </c>
      <c r="E13" s="106">
        <v>0</v>
      </c>
    </row>
    <row r="14" spans="2:10" outlineLevel="1" x14ac:dyDescent="0.25">
      <c r="C14" s="106">
        <v>0</v>
      </c>
      <c r="D14" s="106">
        <v>0</v>
      </c>
      <c r="E14" s="106">
        <v>0</v>
      </c>
    </row>
    <row r="15" spans="2:10" x14ac:dyDescent="0.25">
      <c r="C15" s="65"/>
      <c r="D15" s="65"/>
      <c r="E15" s="65"/>
    </row>
    <row r="16" spans="2:10" x14ac:dyDescent="0.25">
      <c r="B16" s="14" t="s">
        <v>66</v>
      </c>
    </row>
    <row r="17" spans="2:5" outlineLevel="1" x14ac:dyDescent="0.25">
      <c r="C17" s="68" t="s">
        <v>80</v>
      </c>
      <c r="D17" s="68" t="s">
        <v>81</v>
      </c>
      <c r="E17" s="68" t="s">
        <v>82</v>
      </c>
    </row>
    <row r="18" spans="2:5" outlineLevel="1" x14ac:dyDescent="0.25">
      <c r="C18" s="67"/>
      <c r="D18" s="67"/>
      <c r="E18" s="67"/>
    </row>
    <row r="19" spans="2:5" outlineLevel="1" x14ac:dyDescent="0.25">
      <c r="C19" s="67"/>
      <c r="D19" s="67"/>
      <c r="E19" s="67"/>
    </row>
    <row r="20" spans="2:5" outlineLevel="1" x14ac:dyDescent="0.25">
      <c r="C20" s="67"/>
      <c r="D20" s="67"/>
      <c r="E20" s="67"/>
    </row>
    <row r="22" spans="2:5" x14ac:dyDescent="0.25">
      <c r="B22" s="14" t="s">
        <v>67</v>
      </c>
    </row>
    <row r="23" spans="2:5" outlineLevel="1" x14ac:dyDescent="0.25">
      <c r="C23" s="68" t="s">
        <v>77</v>
      </c>
      <c r="D23" s="68" t="s">
        <v>79</v>
      </c>
      <c r="E23" s="68" t="s">
        <v>78</v>
      </c>
    </row>
    <row r="24" spans="2:5" outlineLevel="1" x14ac:dyDescent="0.25">
      <c r="C24" s="67"/>
      <c r="D24" s="67"/>
      <c r="E24" s="67"/>
    </row>
    <row r="25" spans="2:5" outlineLevel="1" x14ac:dyDescent="0.25">
      <c r="C25" s="67"/>
      <c r="D25" s="67"/>
      <c r="E25" s="67"/>
    </row>
  </sheetData>
  <mergeCells count="1">
    <mergeCell ref="B2:J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Cover</vt:lpstr>
      <vt:lpstr>1-Questionaire</vt:lpstr>
      <vt:lpstr>2-Budget to Actual</vt:lpstr>
      <vt:lpstr>3-Cashflow</vt:lpstr>
      <vt:lpstr>4-Review Support</vt:lpstr>
      <vt:lpstr>5-Financial Information</vt:lpstr>
      <vt:lpstr>CashPaidOut</vt:lpstr>
      <vt:lpstr>FiscalYearStart</vt:lpstr>
      <vt:lpstr>'4-Review Support'!FiscalYearStartDate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 S</dc:creator>
  <cp:lastModifiedBy>CA S</cp:lastModifiedBy>
  <cp:lastPrinted>2019-02-21T23:35:34Z</cp:lastPrinted>
  <dcterms:created xsi:type="dcterms:W3CDTF">2019-02-21T22:32:57Z</dcterms:created>
  <dcterms:modified xsi:type="dcterms:W3CDTF">2022-07-05T23:52:00Z</dcterms:modified>
</cp:coreProperties>
</file>